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eg" ContentType="image/jpeg"/>
  <Default Extension="png" ContentType="image/png"/>
  <Default Extension="vml" ContentType="application/vnd.openxmlformats-officedocument.vmlDrawing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'Paramètres'!$C$9</definedName>
    <definedName name="CPVILLEDOSSIER">'Paramètres'!$C$26:$J$26</definedName>
    <definedName name="DATEVALEUR">'Paramètres'!$C$13</definedName>
    <definedName name="INDICELOT">'Paramètres'!$C$17</definedName>
    <definedName name="NUMDOSSIER">'Paramètres'!$C$7</definedName>
    <definedName name="OBSERVATIONCONSULTE">'Coordonnées Entreprise'!$C$28:$J$28</definedName>
    <definedName name="PARCELLEDOSSIER">'Paramètres'!$C$28:$J$28</definedName>
    <definedName name="PHASELOT">'Paramètres'!$C$15</definedName>
    <definedName name="_xlnm.Print_Titles" localSheetId="1">DPGF!$1:$3</definedName>
    <definedName name="RUEDOSSIER">'Paramètres'!$C$24:$J$24</definedName>
    <definedName name="TAUXTVA1">'Paramètres'!$C$19</definedName>
    <definedName name="TAUXTVA2">'Paramètres'!$C$20</definedName>
    <definedName name="TAUXTVA3">'Paramètres'!$C$21</definedName>
    <definedName name="TAUXTVA4">'Paramètres'!$C$22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'Paramètres'!$C$3:$J$3</definedName>
    <definedName name="TITREDOSSIER">'Paramètres'!$C$5:$J$5</definedName>
    <definedName name="TITRELOT">'Paramètres'!$C$11:$J$11</definedName>
  </definedNames>
  <calcPr calcId="124519" fullCalcOnLoad="1"/>
</workbook>
</file>

<file path=xl/sharedStrings.xml><?xml version="1.0" encoding="utf-8"?>
<sst xmlns="http://schemas.openxmlformats.org/spreadsheetml/2006/main" count="380" uniqueCount="222">
  <si>
    <t>Dossier</t>
  </si>
  <si>
    <t>Date</t>
  </si>
  <si>
    <t>Phase</t>
  </si>
  <si>
    <t>Indice</t>
  </si>
  <si>
    <t>BE FLUIDES : 
    NERGIK
    4, Place Henri Fayol
    85300 Challans
    Tél : 02 51 11 11 04</t>
  </si>
  <si>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</si>
  <si>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</si>
  <si>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</si>
  <si>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</si>
  <si>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</si>
  <si>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</si>
  <si>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</si>
  <si>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</si>
  <si>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</si>
  <si>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</si>
  <si>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</si>
  <si>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</si>
  <si>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</si>
  <si>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</si>
  <si>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</si>
  <si>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</si>
  <si>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</si>
  <si>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</si>
  <si>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</si>
  <si>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</si>
  <si>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</si>
  <si>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</si>
  <si>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</si>
  <si>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</si>
  <si>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</si>
  <si>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</si>
  <si>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</si>
  <si>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</si>
  <si>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</si>
  <si>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</si>
  <si>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</si>
  <si>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</si>
  <si>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FLUIDES MEDICAUX</t>
  </si>
  <si>
    <t>3.&amp;</t>
  </si>
  <si>
    <t>TRAVAUX PRELIMINAIRES</t>
  </si>
  <si>
    <t>2.1</t>
  </si>
  <si>
    <t>TRAVAUX DE DEVOIEMENT</t>
  </si>
  <si>
    <t>4.T</t>
  </si>
  <si>
    <t>2.1.1</t>
  </si>
  <si>
    <t>Suivant CCTP</t>
  </si>
  <si>
    <t>Ens</t>
  </si>
  <si>
    <t>9.&amp;</t>
  </si>
  <si>
    <t>4.&amp;</t>
  </si>
  <si>
    <t>DESCRIPTION DES OUVRAGES FLUIDES MEDICAUX (CONSTRUIT)</t>
  </si>
  <si>
    <t>3.1</t>
  </si>
  <si>
    <t>GENERALITES</t>
  </si>
  <si>
    <t>4.U.IMAGE</t>
  </si>
  <si>
    <t>3.2</t>
  </si>
  <si>
    <t>ALIMENTATION</t>
  </si>
  <si>
    <t>3.2.1</t>
  </si>
  <si>
    <t>Origine fluide médicaux</t>
  </si>
  <si>
    <t>5.T</t>
  </si>
  <si>
    <t>3.2.1.1</t>
  </si>
  <si>
    <t>Raccordement sur l'existant suivant CCTP</t>
  </si>
  <si>
    <t>ENS</t>
  </si>
  <si>
    <t>5.&amp;</t>
  </si>
  <si>
    <t>3.3</t>
  </si>
  <si>
    <t>DISTRIBUTIONS EXTERIEURES</t>
  </si>
  <si>
    <t>3.3.1</t>
  </si>
  <si>
    <t>Distributions extérieures</t>
  </si>
  <si>
    <t>3.3.1.1</t>
  </si>
  <si>
    <t>Tube cuivre désoxydé Ø10x12 NF compris soudures, raccords, fixations et accessoires suivant CCTP</t>
  </si>
  <si>
    <t>ML</t>
  </si>
  <si>
    <t>3.4</t>
  </si>
  <si>
    <t xml:space="preserve">DISTRIBUTIONS INTERIEURES </t>
  </si>
  <si>
    <t>3.4.1</t>
  </si>
  <si>
    <t>Distributions intérieures</t>
  </si>
  <si>
    <t>3.4.1.1</t>
  </si>
  <si>
    <t>Tube cuivre désoxydé Ø8x10 NF compris soudures, raccords, fixations et accessoires suivant CCTP</t>
  </si>
  <si>
    <t>3.4.1.2</t>
  </si>
  <si>
    <t>3.4.2</t>
  </si>
  <si>
    <t>Repérage et signalisation</t>
  </si>
  <si>
    <t>3.4.2.1</t>
  </si>
  <si>
    <t>Etiquette suivant CCTP</t>
  </si>
  <si>
    <t>3.4.3</t>
  </si>
  <si>
    <t>Accessoires et organes de sécurité</t>
  </si>
  <si>
    <t>3.4.3.1</t>
  </si>
  <si>
    <t>Pose de détente compris soudures, raccords, fixations et accessoires suivant CCTP</t>
  </si>
  <si>
    <t>3.4.3.2</t>
  </si>
  <si>
    <t>Vannes d'isolement compris soudures, raccords, fixations et accessoires suivant CCTP</t>
  </si>
  <si>
    <t>3.4.4</t>
  </si>
  <si>
    <t>Prises</t>
  </si>
  <si>
    <t>3.4.4.1</t>
  </si>
  <si>
    <t>Pour mémoire suivant CCTP</t>
  </si>
  <si>
    <t>PM</t>
  </si>
  <si>
    <t>DESCRIPTION DES OUVRAGES FLUIDES MEDICAUX (EXISTANT)</t>
  </si>
  <si>
    <t>4.1</t>
  </si>
  <si>
    <t>4.2</t>
  </si>
  <si>
    <t>4.2.1</t>
  </si>
  <si>
    <t>4.2.1.1</t>
  </si>
  <si>
    <t>4.3</t>
  </si>
  <si>
    <t>4.3.1</t>
  </si>
  <si>
    <t>4.3.1.1</t>
  </si>
  <si>
    <t>4.3.2</t>
  </si>
  <si>
    <t>4.3.2.1</t>
  </si>
  <si>
    <t>4.3.3</t>
  </si>
  <si>
    <t>4.3.3.1</t>
  </si>
  <si>
    <t>4.3.4</t>
  </si>
  <si>
    <t>4.3.4.1</t>
  </si>
  <si>
    <t>ESSAIS ET VERIFICATIONS</t>
  </si>
  <si>
    <t>5.1</t>
  </si>
  <si>
    <t>RINCAGE DES RESEAUX</t>
  </si>
  <si>
    <t>5.1.1</t>
  </si>
  <si>
    <t>5.2</t>
  </si>
  <si>
    <t>MISE EN ROUTE, VERIFICATION DE FUITES</t>
  </si>
  <si>
    <t>5.2.1</t>
  </si>
  <si>
    <t>5.3</t>
  </si>
  <si>
    <t>DOSSIER TECHNIQUE</t>
  </si>
  <si>
    <t>5.3.1</t>
  </si>
  <si>
    <t>5.4</t>
  </si>
  <si>
    <t>GESTION DES DECHETS DE CHANTIER</t>
  </si>
  <si>
    <t>5.4.1</t>
  </si>
  <si>
    <t>Frais de gestion des déchets de chantier suivant CCTP</t>
  </si>
  <si>
    <t>5.5</t>
  </si>
  <si>
    <t>CONTROLE DE BON ACHEVEMENT</t>
  </si>
  <si>
    <t>5.5.1</t>
  </si>
  <si>
    <t>5.6</t>
  </si>
  <si>
    <t>MISE EN SERVICE ET MISE EN MAIN</t>
  </si>
  <si>
    <t>5.6.1</t>
  </si>
  <si>
    <t>RECAPITULATIF
FLUIDES MEDICAUX</t>
  </si>
  <si>
    <t>RECAPITULATIF DES CHAPITRES</t>
  </si>
  <si>
    <t>2 - TRAVAUX PRELIMINAIRES</t>
  </si>
  <si>
    <t>- 2.1 - TRAVAUX DE DEVOIEMENT</t>
  </si>
  <si>
    <t>3 - DESCRIPTION DES OUVRAGES FLUIDES MEDICAUX (CONSTRUIT)</t>
  </si>
  <si>
    <t>- 3.1 - GENERALITES</t>
  </si>
  <si>
    <t>- 3.2 - ALIMENTATION</t>
  </si>
  <si>
    <t>- 3.3 - DISTRIBUTIONS EXTERIEURES</t>
  </si>
  <si>
    <t>- 3.4 - DISTRIBUTIONS INTERIEURES</t>
  </si>
  <si>
    <t>4 - DESCRIPTION DES OUVRAGES FLUIDES MEDICAUX (EXISTANT)</t>
  </si>
  <si>
    <t>- 4.1 - GENERALITES</t>
  </si>
  <si>
    <t>- 4.2 - ALIMENTATION</t>
  </si>
  <si>
    <t>- 4.3 - DISTRIBUTIONS INTERIEURES</t>
  </si>
  <si>
    <t>5 - ESSAIS ET VERIFICATIONS</t>
  </si>
  <si>
    <t>- 5.1 - RINCAGE DES RESEAUX</t>
  </si>
  <si>
    <t>- 5.2 - MISE EN ROUTE, VERIFICATION DE FUITES</t>
  </si>
  <si>
    <t>- 5.3 - DOSSIER TECHNIQUE</t>
  </si>
  <si>
    <t>- 5.4 - GESTION DES DECHETS DE CHANTIER</t>
  </si>
  <si>
    <t>- 5.5 - CONTROLE DE BON ACHEVEMENT</t>
  </si>
  <si>
    <t>- 5.6 - MISE EN SERVICE ET MISE EN MAIN</t>
  </si>
  <si>
    <t>Total du lot FLUIDES MEDICAUX</t>
  </si>
  <si>
    <t>Total H.T. :</t>
  </si>
  <si>
    <t>Total T.V.A. (20%) :</t>
  </si>
  <si>
    <t>Total T.T.C. :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</si>
  <si>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</si>
  <si>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</si>
  <si>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</si>
  <si>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</si>
  <si>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</si>
  <si>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</si>
  <si>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</si>
  <si>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</si>
  <si>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</si>
  <si>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</si>
  <si>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</si>
  <si>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</si>
  <si>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</si>
  <si>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</si>
  <si>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</si>
  <si>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</si>
  <si>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</si>
  <si>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</si>
  <si>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</si>
  <si>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</si>
  <si>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</si>
  <si>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</si>
  <si>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</si>
  <si>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</si>
  <si>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</si>
  <si>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</si>
  <si>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</si>
  <si>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</si>
  <si>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</si>
  <si>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</si>
  <si>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</si>
  <si>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</si>
  <si>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</si>
  <si>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EXTENSION BATIMENT ADRIEN DANY</t>
  </si>
  <si>
    <t>NK 24.1225</t>
  </si>
  <si>
    <t>22/12/2025</t>
  </si>
  <si>
    <t>PRO-DCE</t>
  </si>
  <si>
    <t>Ø</t>
  </si>
  <si>
    <t>87000 LIMOGES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</si>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</sst>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7">
    <numFmt numFmtId="164" formatCode="#,##0"/>
    <numFmt numFmtId="165" formatCode="#,##0.00"/>
    <numFmt numFmtId="166" formatCode="0.00%"/>
    <numFmt numFmtId="167" formatCode="#,##0.000"/>
    <numFmt numFmtId="168" formatCode="#,##0.00\ [$€];[Red]-#,##0.00\ [$€]"/>
    <numFmt numFmtId="169" formatCode="00000"/>
    <numFmt numFmtId="170" formatCode="0#&quot; &quot;##&quot; &quot;##&quot; &quot;##&quot; &quot;##"/>
  </numFmts>
  <fonts count="20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b/>
      <sz val="11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9" fillId="0" borderId="10" xfId="0" applyFont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1" fillId="0" borderId="9" xfId="0" applyFont="1" applyBorder="1" applyAlignment="1">
      <alignment horizontal="right" vertical="top" wrapText="1"/>
    </xf>
    <xf numFmtId="164" fontId="11" fillId="0" borderId="9" xfId="0" applyNumberFormat="1" applyFont="1" applyBorder="1" applyAlignment="1">
      <alignment horizontal="right" vertical="top" wrapText="1"/>
    </xf>
    <xf numFmtId="164" fontId="11" fillId="0" borderId="11" xfId="0" applyNumberFormat="1" applyFont="1" applyBorder="1" applyAlignment="1" applyProtection="1">
      <alignment horizontal="right" vertical="top" wrapText="1"/>
      <protection locked="0"/>
    </xf>
    <xf numFmtId="165" fontId="12" fillId="0" borderId="11" xfId="0" applyNumberFormat="1" applyFont="1" applyBorder="1" applyAlignment="1" applyProtection="1">
      <alignment vertical="top" wrapText="1"/>
      <protection locked="0"/>
    </xf>
    <xf numFmtId="165" fontId="12" fillId="0" borderId="9" xfId="0" applyNumberFormat="1" applyFont="1" applyBorder="1" applyAlignment="1">
      <alignment vertical="top" wrapText="1"/>
    </xf>
    <xf numFmtId="166" fontId="5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vertical="top"/>
    </xf>
    <xf numFmtId="0" fontId="13" fillId="0" borderId="10" xfId="0" applyFont="1" applyBorder="1" applyAlignment="1">
      <alignment vertical="top" wrapText="1"/>
    </xf>
    <xf numFmtId="165" fontId="11" fillId="0" borderId="9" xfId="0" applyNumberFormat="1" applyFont="1" applyBorder="1" applyAlignment="1">
      <alignment horizontal="right" vertical="top" wrapText="1"/>
    </xf>
    <xf numFmtId="165" fontId="11" fillId="0" borderId="11" xfId="0" applyNumberFormat="1" applyFont="1" applyBorder="1" applyAlignment="1" applyProtection="1">
      <alignment horizontal="right" vertical="top" wrapText="1"/>
      <protection locked="0"/>
    </xf>
    <xf numFmtId="167" fontId="11" fillId="0" borderId="9" xfId="0" applyNumberFormat="1" applyFont="1" applyBorder="1" applyAlignment="1">
      <alignment horizontal="right" vertical="top" wrapText="1"/>
    </xf>
    <xf numFmtId="167" fontId="11" fillId="0" borderId="11" xfId="0" applyNumberFormat="1" applyFont="1" applyBorder="1" applyAlignment="1" applyProtection="1">
      <alignment horizontal="right" vertical="top" wrapText="1"/>
      <protection locked="0"/>
    </xf>
    <xf numFmtId="0" fontId="14" fillId="0" borderId="2" xfId="0" applyFont="1" applyBorder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vertical="top" wrapText="1"/>
    </xf>
    <xf numFmtId="168" fontId="16" fillId="0" borderId="0" xfId="0" applyNumberFormat="1" applyFont="1" applyAlignment="1">
      <alignment horizontal="right" vertical="top" wrapText="1"/>
    </xf>
    <xf numFmtId="0" fontId="17" fillId="0" borderId="0" xfId="0" applyFont="1" applyAlignment="1">
      <alignment horizontal="left" vertical="top" indent="1" wrapText="1"/>
    </xf>
    <xf numFmtId="0" fontId="17" fillId="0" borderId="0" xfId="0" applyFont="1" applyAlignment="1">
      <alignment vertical="top" wrapText="1"/>
    </xf>
    <xf numFmtId="168" fontId="17" fillId="0" borderId="0" xfId="0" applyNumberFormat="1" applyFont="1" applyAlignment="1">
      <alignment horizontal="right" vertical="top" indent="1" wrapText="1"/>
    </xf>
    <xf numFmtId="168" fontId="17" fillId="0" borderId="0" xfId="0" applyNumberFormat="1" applyFont="1" applyAlignment="1">
      <alignment horizontal="right" vertical="top" wrapText="1"/>
    </xf>
    <xf numFmtId="0" fontId="16" fillId="0" borderId="12" xfId="0" applyFont="1" applyBorder="1" applyAlignment="1">
      <alignment vertical="top" wrapText="1"/>
    </xf>
    <xf numFmtId="0" fontId="16" fillId="0" borderId="13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8" fillId="0" borderId="17" xfId="0" applyFont="1" applyBorder="1" applyAlignment="1">
      <alignment vertical="top" wrapText="1"/>
    </xf>
    <xf numFmtId="168" fontId="18" fillId="0" borderId="0" xfId="0" applyNumberFormat="1" applyFont="1" applyAlignment="1">
      <alignment vertical="top" wrapText="1"/>
    </xf>
    <xf numFmtId="168" fontId="1" fillId="0" borderId="0" xfId="0" applyNumberFormat="1" applyFont="1" applyAlignment="1">
      <alignment vertical="top" wrapText="1"/>
    </xf>
    <xf numFmtId="168" fontId="1" fillId="0" borderId="18" xfId="0" applyNumberFormat="1" applyFont="1" applyBorder="1" applyAlignment="1">
      <alignment vertical="top" wrapText="1"/>
    </xf>
    <xf numFmtId="0" fontId="18" fillId="0" borderId="19" xfId="0" applyFont="1" applyBorder="1" applyAlignment="1">
      <alignment vertical="top" wrapText="1"/>
    </xf>
    <xf numFmtId="0" fontId="1" fillId="0" borderId="20" xfId="0" applyFont="1" applyBorder="1" applyAlignment="1">
      <alignment vertical="top" wrapText="1"/>
    </xf>
    <xf numFmtId="168" fontId="18" fillId="0" borderId="20" xfId="0" applyNumberFormat="1" applyFont="1" applyBorder="1" applyAlignment="1">
      <alignment vertical="top" wrapText="1"/>
    </xf>
    <xf numFmtId="168" fontId="1" fillId="0" borderId="20" xfId="0" applyNumberFormat="1" applyFont="1" applyBorder="1" applyAlignment="1">
      <alignment vertical="top" wrapText="1"/>
    </xf>
    <xf numFmtId="168" fontId="1" fillId="0" borderId="21" xfId="0" applyNumberFormat="1" applyFont="1" applyBorder="1" applyAlignment="1">
      <alignment vertical="top" wrapText="1"/>
    </xf>
    <xf numFmtId="0" fontId="18" fillId="0" borderId="0" xfId="0" applyFont="1" applyAlignment="1">
      <alignment vertical="top" wrapText="1"/>
    </xf>
    <xf numFmtId="0" fontId="17" fillId="0" borderId="20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1" fillId="0" borderId="22" xfId="0" applyFont="1" applyBorder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4" fillId="0" borderId="9" xfId="0" applyFont="1" applyBorder="1" applyAlignment="1">
      <alignment vertical="top" wrapText="1"/>
    </xf>
    <xf numFmtId="166" fontId="4" fillId="0" borderId="23" xfId="0" applyNumberFormat="1" applyFont="1" applyBorder="1" applyAlignment="1">
      <alignment horizontal="right" vertical="top" wrapText="1"/>
    </xf>
    <xf numFmtId="0" fontId="4" fillId="0" borderId="0" xfId="0" applyFont="1" applyAlignment="1">
      <alignment vertical="top"/>
    </xf>
    <xf numFmtId="166" fontId="4" fillId="0" borderId="10" xfId="0" applyNumberFormat="1" applyFont="1" applyBorder="1" applyAlignment="1">
      <alignment horizontal="right" vertical="top" wrapText="1"/>
    </xf>
    <xf numFmtId="166" fontId="4" fillId="0" borderId="24" xfId="0" applyNumberFormat="1" applyFont="1" applyBorder="1" applyAlignment="1">
      <alignment horizontal="right" vertical="top" wrapText="1"/>
    </xf>
    <xf numFmtId="0" fontId="16" fillId="0" borderId="0" xfId="0" applyFont="1" applyAlignment="1">
      <alignment horizontal="center" vertical="top" wrapText="1"/>
    </xf>
    <xf numFmtId="0" fontId="4" fillId="0" borderId="11" xfId="0" applyFont="1" applyBorder="1" applyAlignment="1" applyProtection="1">
      <alignment vertical="top" wrapText="1"/>
      <protection locked="0"/>
    </xf>
    <xf numFmtId="169" fontId="4" fillId="0" borderId="11" xfId="0" applyNumberFormat="1" applyFont="1" applyBorder="1" applyAlignment="1" applyProtection="1">
      <alignment vertical="top" wrapText="1"/>
      <protection locked="0"/>
    </xf>
    <xf numFmtId="170" fontId="4" fillId="0" borderId="11" xfId="0" applyNumberFormat="1" applyFont="1" applyBorder="1" applyAlignment="1" applyProtection="1">
      <alignment vertical="top" wrapText="1"/>
      <protection locked="0"/>
    </xf>
    <xf numFmtId="0" fontId="19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11" xfId="0" applyFont="1" applyBorder="1" applyAlignment="1" applyProtection="1">
      <alignment horizontal="left" vertical="top" wrapText="1"/>
      <protection locked="0"/>
    </xf>
    <xf numFmtId="0" fontId="4" fillId="0" borderId="11" xfId="0" applyFont="1" applyBorder="1" applyAlignment="1" applyProtection="1">
      <alignment horizontal="center" vertical="top" wrapText="1"/>
      <protection locked="0"/>
    </xf>
    <xf numFmtId="167" fontId="4" fillId="0" borderId="11" xfId="0" applyNumberFormat="1" applyFont="1" applyBorder="1" applyAlignment="1" applyProtection="1">
      <alignment horizontal="right" vertical="top" wrapText="1"/>
      <protection locked="0"/>
    </xf>
    <xf numFmtId="168" fontId="4" fillId="0" borderId="11" xfId="0" applyNumberFormat="1" applyFont="1" applyBorder="1" applyAlignment="1" applyProtection="1">
      <alignment horizontal="right" vertical="top" wrapText="1"/>
      <protection locked="0"/>
    </xf>
    <xf numFmtId="168" fontId="4" fillId="0" borderId="9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485775</xdr:colOff>
      <xdr:row>1</xdr:row>
      <xdr:rowOff>0</xdr:rowOff>
    </xdr:from>
    <xdr:to>
      <xdr:col>6</xdr:col>
      <xdr:colOff>355382</xdr:colOff>
      <xdr:row>9</xdr:row>
      <xdr:rowOff>114171</xdr:rowOff>
    </xdr:to>
    <xdr:pic>
      <xdr:nvPicPr>
        <xdr:cNvPr id="2" name="Picture 1" descr="{783b2a1b-9088-4e05-9e78-a00378535735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71975" y="114300"/>
          <a:ext cx="726857" cy="10285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B1:I87"/>
  <sheetViews>
    <sheetView showGridLines="0" workbookViewId="0"/>
  </sheetViews>
  <sheetFormatPr defaultRowHeight="9.001125" customHeight="1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.00113" customHeight="1">
      <c r="B1" s="1"/>
      <c r="C1" s="2"/>
      <c r="D1" s="3"/>
      <c r="E1" s="3"/>
      <c r="F1" s="3"/>
      <c r="G1" s="3"/>
      <c r="H1" s="3"/>
      <c r="I1" s="4"/>
    </row>
    <row r="2" spans="2:9" ht="9.00113" customHeight="1">
      <c r="B2" s="5"/>
      <c r="C2" s="6"/>
      <c r="D2" s="7"/>
      <c r="E2" s="7"/>
      <c r="F2" s="7"/>
      <c r="G2" s="7"/>
      <c r="H2" s="7"/>
      <c r="I2" s="8"/>
    </row>
    <row r="3" spans="2:9" ht="9.00113" customHeight="1">
      <c r="B3" s="5"/>
      <c r="C3" s="6"/>
      <c r="D3" s="7"/>
      <c r="E3" s="7"/>
      <c r="F3" s="7"/>
      <c r="G3" s="7"/>
      <c r="H3" s="7"/>
      <c r="I3" s="8"/>
    </row>
    <row r="4" spans="2:9" ht="9.00113" customHeight="1">
      <c r="B4" s="5"/>
      <c r="C4" s="6"/>
      <c r="D4" s="7"/>
      <c r="E4" s="7"/>
      <c r="F4" s="7"/>
      <c r="G4" s="7"/>
      <c r="H4" s="7"/>
      <c r="I4" s="8"/>
    </row>
    <row r="5" spans="2:9" ht="9.00113" customHeight="1">
      <c r="B5" s="5"/>
      <c r="C5" s="6"/>
      <c r="D5" s="7"/>
      <c r="E5" s="7"/>
      <c r="F5" s="7"/>
      <c r="G5" s="7"/>
      <c r="H5" s="7"/>
      <c r="I5" s="8"/>
    </row>
    <row r="6" spans="2:9" ht="9.00113" customHeight="1">
      <c r="B6" s="5"/>
      <c r="C6" s="6"/>
      <c r="D6" s="7"/>
      <c r="E6" s="7"/>
      <c r="F6" s="7"/>
      <c r="G6" s="7"/>
      <c r="H6" s="7"/>
      <c r="I6" s="8"/>
    </row>
    <row r="7" spans="2:9" ht="9.00113" customHeight="1">
      <c r="B7" s="5"/>
      <c r="C7" s="6"/>
      <c r="D7" s="7"/>
      <c r="E7" s="7"/>
      <c r="F7" s="7"/>
      <c r="G7" s="7"/>
      <c r="H7" s="7"/>
      <c r="I7" s="8"/>
    </row>
    <row r="8" spans="2:9" ht="9.00113" customHeight="1">
      <c r="B8" s="5"/>
      <c r="C8" s="6"/>
      <c r="D8" s="7"/>
      <c r="E8" s="7"/>
      <c r="F8" s="7"/>
      <c r="G8" s="7"/>
      <c r="H8" s="7"/>
      <c r="I8" s="8"/>
    </row>
    <row r="9" spans="2:9" ht="9.00113" customHeight="1">
      <c r="B9" s="5"/>
      <c r="C9" s="6"/>
      <c r="D9" s="7"/>
      <c r="E9" s="7"/>
      <c r="F9" s="7"/>
      <c r="G9" s="7"/>
      <c r="H9" s="7"/>
      <c r="I9" s="8"/>
    </row>
    <row r="10" spans="2:9" ht="9.00113" customHeight="1">
      <c r="B10" s="5"/>
      <c r="C10" s="6"/>
      <c r="D10" s="7"/>
      <c r="E10" s="7"/>
      <c r="F10" s="7"/>
      <c r="G10" s="7"/>
      <c r="H10" s="7"/>
      <c r="I10" s="8"/>
    </row>
    <row r="11" spans="2:9" ht="9.00113" customHeight="1">
      <c r="B11" s="5"/>
      <c r="C11" s="6"/>
      <c r="D11" s="7"/>
      <c r="E11" s="9">
        <f>IF('Paramètres'!C5&lt;&gt;"",'Paramètres'!C5,"")</f>
        <v/>
      </c>
      <c r="F11" s="9"/>
      <c r="G11" s="9"/>
      <c r="H11" s="9"/>
      <c r="I11" s="8"/>
    </row>
    <row r="12" spans="2:9" ht="9.00113" customHeight="1">
      <c r="B12" s="5"/>
      <c r="C12" s="6"/>
      <c r="D12" s="7"/>
      <c r="E12" s="9"/>
      <c r="F12" s="9"/>
      <c r="G12" s="9"/>
      <c r="H12" s="9"/>
      <c r="I12" s="8"/>
    </row>
    <row r="13" spans="2:9" ht="9.00113" customHeight="1">
      <c r="B13" s="5"/>
      <c r="C13" s="6"/>
      <c r="D13" s="7"/>
      <c r="E13" s="9"/>
      <c r="F13" s="9"/>
      <c r="G13" s="9"/>
      <c r="H13" s="9"/>
      <c r="I13" s="8"/>
    </row>
    <row r="14" spans="2:9" ht="9.00113" customHeight="1">
      <c r="B14" s="5"/>
      <c r="C14" s="6"/>
      <c r="D14" s="7"/>
      <c r="E14" s="9"/>
      <c r="F14" s="9"/>
      <c r="G14" s="9"/>
      <c r="H14" s="9"/>
      <c r="I14" s="8"/>
    </row>
    <row r="15" spans="2:9" ht="9.00113" customHeight="1">
      <c r="B15" s="5"/>
      <c r="C15" s="6"/>
      <c r="D15" s="7"/>
      <c r="E15" s="9"/>
      <c r="F15" s="9"/>
      <c r="G15" s="9"/>
      <c r="H15" s="9"/>
      <c r="I15" s="8"/>
    </row>
    <row r="16" spans="2:9" ht="9.00113" customHeight="1">
      <c r="B16" s="5"/>
      <c r="C16" s="6"/>
      <c r="D16" s="7"/>
      <c r="E16" s="9"/>
      <c r="F16" s="9"/>
      <c r="G16" s="9"/>
      <c r="H16" s="9"/>
      <c r="I16" s="8"/>
    </row>
    <row r="17" spans="2:9" ht="9.00113" customHeight="1">
      <c r="B17" s="5"/>
      <c r="C17" s="6"/>
      <c r="D17" s="7"/>
      <c r="E17" s="9"/>
      <c r="F17" s="9"/>
      <c r="G17" s="9"/>
      <c r="H17" s="9"/>
      <c r="I17" s="8"/>
    </row>
    <row r="18" spans="2:9" ht="9.00113" customHeight="1">
      <c r="B18" s="5"/>
      <c r="C18" s="6"/>
      <c r="D18" s="7"/>
      <c r="E18" s="9"/>
      <c r="F18" s="9"/>
      <c r="G18" s="9"/>
      <c r="H18" s="9"/>
      <c r="I18" s="8"/>
    </row>
    <row r="19" spans="2:9" ht="9.00113" customHeight="1">
      <c r="B19" s="5"/>
      <c r="C19" s="6"/>
      <c r="D19" s="7"/>
      <c r="E19" s="9"/>
      <c r="F19" s="9"/>
      <c r="G19" s="9"/>
      <c r="H19" s="9"/>
      <c r="I19" s="8"/>
    </row>
    <row r="20" spans="2:9" ht="9.00113" customHeight="1">
      <c r="B20" s="5"/>
      <c r="C20" s="6"/>
      <c r="D20" s="7"/>
      <c r="E20" s="9">
        <f>IF('Paramètres'!C24&lt;&gt;"",'Paramètres'!C24,"") &amp; CHAR(10) &amp; IF('Paramètres'!C26&lt;&gt;"",'Paramètres'!C26,"") &amp; CHAR(10) &amp; IF('Paramètres'!C28&lt;&gt;"",'Paramètres'!C28,"")</f>
        <v/>
      </c>
      <c r="F20" s="9"/>
      <c r="G20" s="9"/>
      <c r="H20" s="9"/>
      <c r="I20" s="8"/>
    </row>
    <row r="21" spans="2:9" ht="9.00113" customHeight="1">
      <c r="B21" s="5"/>
      <c r="C21" s="6"/>
      <c r="D21" s="7"/>
      <c r="E21" s="9"/>
      <c r="F21" s="9"/>
      <c r="G21" s="9"/>
      <c r="H21" s="9"/>
      <c r="I21" s="8"/>
    </row>
    <row r="22" spans="2:9" ht="9.00113" customHeight="1">
      <c r="B22" s="5"/>
      <c r="C22" s="6"/>
      <c r="D22" s="7"/>
      <c r="E22" s="9"/>
      <c r="F22" s="9"/>
      <c r="G22" s="9"/>
      <c r="H22" s="9"/>
      <c r="I22" s="8"/>
    </row>
    <row r="23" spans="2:9" ht="9.00113" customHeight="1">
      <c r="B23" s="5"/>
      <c r="C23" s="6"/>
      <c r="D23" s="7"/>
      <c r="E23" s="9"/>
      <c r="F23" s="9"/>
      <c r="G23" s="9"/>
      <c r="H23" s="9"/>
      <c r="I23" s="8"/>
    </row>
    <row r="24" spans="2:9" ht="9.00113" customHeight="1">
      <c r="B24" s="5"/>
      <c r="C24" s="6"/>
      <c r="D24" s="7"/>
      <c r="E24" s="9"/>
      <c r="F24" s="9"/>
      <c r="G24" s="9"/>
      <c r="H24" s="9"/>
      <c r="I24" s="8"/>
    </row>
    <row r="25" spans="2:9" ht="9.00113" customHeight="1">
      <c r="B25" s="5"/>
      <c r="C25" s="6"/>
      <c r="D25" s="7"/>
      <c r="E25" s="9"/>
      <c r="F25" s="9"/>
      <c r="G25" s="9"/>
      <c r="H25" s="9"/>
      <c r="I25" s="8"/>
    </row>
    <row r="26" spans="2:9" ht="9.00113" customHeight="1">
      <c r="B26" s="5"/>
      <c r="C26" s="6"/>
      <c r="D26" s="7"/>
      <c r="E26" s="9"/>
      <c r="F26" s="9"/>
      <c r="G26" s="9"/>
      <c r="H26" s="9"/>
      <c r="I26" s="8"/>
    </row>
    <row r="27" spans="2:9" ht="9.00113" customHeight="1">
      <c r="B27" s="5"/>
      <c r="C27" s="6"/>
      <c r="D27" s="7"/>
      <c r="E27" s="9"/>
      <c r="F27" s="9"/>
      <c r="G27" s="9"/>
      <c r="H27" s="9"/>
      <c r="I27" s="8"/>
    </row>
    <row r="28" spans="2:9" ht="9.00113" customHeight="1">
      <c r="B28" s="5"/>
      <c r="C28" s="6"/>
      <c r="D28" s="7"/>
      <c r="E28" s="7"/>
      <c r="F28" s="7"/>
      <c r="G28" s="7"/>
      <c r="H28" s="7"/>
      <c r="I28" s="8"/>
    </row>
    <row r="29" spans="2:9" ht="9.00113" customHeight="1">
      <c r="B29" s="5"/>
      <c r="C29" s="6"/>
      <c r="D29" s="7"/>
      <c r="E29" s="7"/>
      <c r="F29" s="7"/>
      <c r="G29" s="7"/>
      <c r="H29" s="7"/>
      <c r="I29" s="8"/>
    </row>
    <row r="30" spans="2:9" ht="9.00113" customHeight="1">
      <c r="B30" s="5"/>
      <c r="C30" s="6"/>
      <c r="D30" s="7"/>
      <c r="E30" s="7"/>
      <c r="F30" s="7"/>
      <c r="G30" s="7"/>
      <c r="H30" s="7"/>
      <c r="I30" s="8"/>
    </row>
    <row r="31" spans="2:9" ht="9.00113" customHeight="1">
      <c r="B31" s="5"/>
      <c r="C31" s="6"/>
      <c r="D31" s="7"/>
      <c r="E31" s="7"/>
      <c r="F31" s="7"/>
      <c r="G31" s="7"/>
      <c r="H31" s="7"/>
      <c r="I31" s="8"/>
    </row>
    <row r="32" spans="2:9" ht="9.00113" customHeight="1">
      <c r="B32" s="5"/>
      <c r="C32" s="6"/>
      <c r="D32" s="7"/>
      <c r="E32" s="7"/>
      <c r="F32" s="7"/>
      <c r="G32" s="7"/>
      <c r="H32" s="7"/>
      <c r="I32" s="8"/>
    </row>
    <row r="33" spans="2:9" ht="9.00113" customHeight="1">
      <c r="B33" s="5"/>
      <c r="C33" s="6"/>
      <c r="D33" s="7"/>
      <c r="E33" s="7"/>
      <c r="F33" s="7"/>
      <c r="G33" s="7"/>
      <c r="H33" s="7"/>
      <c r="I33" s="8"/>
    </row>
    <row r="34" spans="2:9" ht="9.00113" customHeight="1">
      <c r="B34" s="5"/>
      <c r="C34" s="6"/>
      <c r="D34" s="7"/>
      <c r="E34" s="7"/>
      <c r="F34" s="7"/>
      <c r="G34" s="7"/>
      <c r="H34" s="7"/>
      <c r="I34" s="8"/>
    </row>
    <row r="35" spans="2:9" ht="9.00113" customHeight="1">
      <c r="B35" s="5"/>
      <c r="C35" s="6"/>
      <c r="D35" s="7"/>
      <c r="E35" s="7"/>
      <c r="F35" s="7"/>
      <c r="G35" s="7"/>
      <c r="H35" s="7"/>
      <c r="I35" s="8"/>
    </row>
    <row r="36" spans="2:9" ht="9.00113" customHeight="1">
      <c r="B36" s="5"/>
      <c r="C36" s="6"/>
      <c r="D36" s="7"/>
      <c r="E36" s="7"/>
      <c r="F36" s="7"/>
      <c r="G36" s="7"/>
      <c r="H36" s="7"/>
      <c r="I36" s="8"/>
    </row>
    <row r="37" spans="2:9" ht="9.00113" customHeight="1">
      <c r="B37" s="5"/>
      <c r="C37" s="6"/>
      <c r="D37" s="7"/>
      <c r="E37" s="7"/>
      <c r="F37" s="7"/>
      <c r="G37" s="7"/>
      <c r="H37" s="7"/>
      <c r="I37" s="8"/>
    </row>
    <row r="38" spans="2:9" ht="9.00113" customHeight="1">
      <c r="B38" s="5"/>
      <c r="C38" s="6"/>
      <c r="D38" s="7"/>
      <c r="E38" s="7"/>
      <c r="F38" s="7"/>
      <c r="G38" s="7"/>
      <c r="H38" s="7"/>
      <c r="I38" s="8"/>
    </row>
    <row r="39" spans="2:9" ht="9.00113" customHeight="1">
      <c r="B39" s="5"/>
      <c r="C39" s="6"/>
      <c r="D39" s="7"/>
      <c r="E39" s="7"/>
      <c r="F39" s="7"/>
      <c r="G39" s="7"/>
      <c r="H39" s="7"/>
      <c r="I39" s="8"/>
    </row>
    <row r="40" spans="2:9" ht="9.00113" customHeight="1">
      <c r="B40" s="5"/>
      <c r="C40" s="6"/>
      <c r="D40" s="7"/>
      <c r="E40" s="7"/>
      <c r="F40" s="7"/>
      <c r="G40" s="7"/>
      <c r="H40" s="7"/>
      <c r="I40" s="8"/>
    </row>
    <row r="41" spans="2:9" ht="9.00113" customHeight="1">
      <c r="B41" s="5"/>
      <c r="C41" s="6"/>
      <c r="D41" s="7"/>
      <c r="E41" s="7"/>
      <c r="F41" s="7"/>
      <c r="G41" s="7"/>
      <c r="H41" s="7"/>
      <c r="I41" s="8"/>
    </row>
    <row r="42" spans="2:9" ht="9.00113" customHeight="1">
      <c r="B42" s="5"/>
      <c r="C42" s="6"/>
      <c r="D42" s="7"/>
      <c r="E42" s="7"/>
      <c r="F42" s="7"/>
      <c r="G42" s="7"/>
      <c r="H42" s="7"/>
      <c r="I42" s="8"/>
    </row>
    <row r="43" spans="2:9" ht="9.00113" customHeight="1">
      <c r="B43" s="5"/>
      <c r="C43" s="6"/>
      <c r="D43" s="7"/>
      <c r="E43" s="7"/>
      <c r="F43" s="7"/>
      <c r="G43" s="7"/>
      <c r="H43" s="7"/>
      <c r="I43" s="8"/>
    </row>
    <row r="44" spans="2:9" ht="9.00113" customHeight="1">
      <c r="B44" s="5"/>
      <c r="C44" s="6"/>
      <c r="D44" s="7"/>
      <c r="E44" s="7"/>
      <c r="F44" s="7"/>
      <c r="G44" s="7"/>
      <c r="H44" s="7"/>
      <c r="I44" s="8"/>
    </row>
    <row r="45" spans="2:9" ht="9.00113" customHeight="1">
      <c r="B45" s="5"/>
      <c r="C45" s="6"/>
      <c r="D45" s="7"/>
      <c r="E45" s="7"/>
      <c r="F45" s="7"/>
      <c r="G45" s="7"/>
      <c r="H45" s="7"/>
      <c r="I45" s="8"/>
    </row>
    <row r="46" spans="2:9" ht="9.00113" customHeight="1">
      <c r="B46" s="5"/>
      <c r="C46" s="6"/>
      <c r="D46" s="7"/>
      <c r="E46" s="7"/>
      <c r="F46" s="7"/>
      <c r="G46" s="7"/>
      <c r="H46" s="7"/>
      <c r="I46" s="8"/>
    </row>
    <row r="47" spans="2:9" ht="9.00113" customHeight="1">
      <c r="B47" s="5"/>
      <c r="C47" s="6"/>
      <c r="D47" s="7"/>
      <c r="E47" s="7"/>
      <c r="F47" s="7"/>
      <c r="G47" s="7"/>
      <c r="H47" s="7"/>
      <c r="I47" s="8"/>
    </row>
    <row r="48" spans="2:9" ht="9.00113" customHeight="1">
      <c r="B48" s="5"/>
      <c r="C48" s="6"/>
      <c r="D48" s="7"/>
      <c r="E48" s="7"/>
      <c r="F48" s="7"/>
      <c r="G48" s="7"/>
      <c r="H48" s="7"/>
      <c r="I48" s="8"/>
    </row>
    <row r="49" spans="2:9" ht="9.00113" customHeight="1">
      <c r="B49" s="5"/>
      <c r="C49" s="6"/>
      <c r="D49" s="7"/>
      <c r="E49" s="7"/>
      <c r="F49" s="7"/>
      <c r="G49" s="7"/>
      <c r="H49" s="7"/>
      <c r="I49" s="8"/>
    </row>
    <row r="50" spans="2:9" ht="9.00113" customHeight="1">
      <c r="B50" s="5"/>
      <c r="C50" s="6"/>
      <c r="D50" s="7"/>
      <c r="E50" s="7"/>
      <c r="F50" s="7"/>
      <c r="G50" s="7"/>
      <c r="H50" s="7"/>
      <c r="I50" s="8"/>
    </row>
    <row r="51" spans="2:9" ht="9.00113" customHeight="1">
      <c r="B51" s="5"/>
      <c r="C51" s="6"/>
      <c r="D51" s="7"/>
      <c r="E51" s="7"/>
      <c r="F51" s="7"/>
      <c r="G51" s="7"/>
      <c r="H51" s="7"/>
      <c r="I51" s="8"/>
    </row>
    <row r="52" spans="2:9" ht="9.00113" customHeight="1">
      <c r="B52" s="5"/>
      <c r="C52" s="6"/>
      <c r="D52" s="7"/>
      <c r="E52" s="7"/>
      <c r="F52" s="7"/>
      <c r="G52" s="7"/>
      <c r="H52" s="7"/>
      <c r="I52" s="8"/>
    </row>
    <row r="53" spans="2:9" ht="9.00113" customHeight="1">
      <c r="B53" s="5"/>
      <c r="C53" s="6"/>
      <c r="D53" s="7"/>
      <c r="E53" s="7"/>
      <c r="F53" s="7"/>
      <c r="G53" s="7"/>
      <c r="H53" s="7"/>
      <c r="I53" s="8"/>
    </row>
    <row r="54" spans="2:9" ht="9.00113" customHeight="1">
      <c r="B54" s="5"/>
      <c r="C54" s="6"/>
      <c r="D54" s="7"/>
      <c r="E54" s="7"/>
      <c r="F54" s="7"/>
      <c r="G54" s="7"/>
      <c r="H54" s="7"/>
      <c r="I54" s="8"/>
    </row>
    <row r="55" spans="2:9" ht="9.00113" customHeight="1">
      <c r="B55" s="5"/>
      <c r="C55" s="6"/>
      <c r="D55" s="7"/>
      <c r="E55" s="7"/>
      <c r="F55" s="7"/>
      <c r="G55" s="7"/>
      <c r="H55" s="7"/>
      <c r="I55" s="8"/>
    </row>
    <row r="56" spans="2:9" ht="9.00113" customHeight="1">
      <c r="B56" s="5"/>
      <c r="C56" s="6"/>
      <c r="D56" s="7"/>
      <c r="E56" s="7"/>
      <c r="F56" s="7"/>
      <c r="G56" s="7"/>
      <c r="H56" s="7"/>
      <c r="I56" s="8"/>
    </row>
    <row r="57" spans="2:9" ht="9.00113" customHeight="1">
      <c r="B57" s="5"/>
      <c r="C57" s="6"/>
      <c r="D57" s="7"/>
      <c r="E57" s="7"/>
      <c r="F57" s="7"/>
      <c r="G57" s="7"/>
      <c r="H57" s="7"/>
      <c r="I57" s="8"/>
    </row>
    <row r="58" spans="2:9" ht="9.00113" customHeight="1">
      <c r="B58" s="5"/>
      <c r="C58" s="6"/>
      <c r="D58" s="7"/>
      <c r="E58" s="7"/>
      <c r="F58" s="7"/>
      <c r="G58" s="7"/>
      <c r="H58" s="7"/>
      <c r="I58" s="8"/>
    </row>
    <row r="59" spans="2:9" ht="9.00113" customHeight="1">
      <c r="B59" s="5"/>
      <c r="C59" s="6"/>
      <c r="D59" s="7"/>
      <c r="E59" s="7"/>
      <c r="F59" s="7"/>
      <c r="G59" s="7"/>
      <c r="H59" s="7"/>
      <c r="I59" s="8"/>
    </row>
    <row r="60" spans="2:9" ht="9.00113" customHeight="1">
      <c r="B60" s="5"/>
      <c r="C60" s="6"/>
      <c r="D60" s="7"/>
      <c r="E60" s="7"/>
      <c r="F60" s="7"/>
      <c r="G60" s="7"/>
      <c r="H60" s="7"/>
      <c r="I60" s="8"/>
    </row>
    <row r="61" spans="2:9" ht="9.00113" customHeight="1">
      <c r="B61" s="5"/>
      <c r="C61" s="6"/>
      <c r="D61" s="7"/>
      <c r="E61" s="7"/>
      <c r="F61" s="7"/>
      <c r="G61" s="7"/>
      <c r="H61" s="7"/>
      <c r="I61" s="8"/>
    </row>
    <row r="62" spans="2:9" ht="9.00113" customHeight="1">
      <c r="B62" s="5"/>
      <c r="C62" s="6"/>
      <c r="D62" s="7"/>
      <c r="E62" s="10">
        <f>IF('Paramètres'!C9&lt;&gt;"",'Paramètres'!C9,"")</f>
        <v/>
      </c>
      <c r="F62" s="10"/>
      <c r="G62" s="10"/>
      <c r="H62" s="10"/>
      <c r="I62" s="8"/>
    </row>
    <row r="63" spans="2:9" ht="9.00113" customHeight="1">
      <c r="B63" s="5"/>
      <c r="C63" s="6"/>
      <c r="D63" s="7"/>
      <c r="E63" s="10"/>
      <c r="F63" s="10"/>
      <c r="G63" s="10"/>
      <c r="H63" s="10"/>
      <c r="I63" s="8"/>
    </row>
    <row r="64" spans="2:9" ht="9.00113" customHeight="1">
      <c r="B64" s="5"/>
      <c r="C64" s="6"/>
      <c r="D64" s="7"/>
      <c r="E64" s="10"/>
      <c r="F64" s="10"/>
      <c r="G64" s="10"/>
      <c r="H64" s="10"/>
      <c r="I64" s="8"/>
    </row>
    <row r="65" spans="2:9" ht="9.00113" customHeight="1">
      <c r="B65" s="5"/>
      <c r="C65" s="6"/>
      <c r="D65" s="7"/>
      <c r="E65" s="10"/>
      <c r="F65" s="10"/>
      <c r="G65" s="10"/>
      <c r="H65" s="10"/>
      <c r="I65" s="8"/>
    </row>
    <row r="66" spans="2:9" ht="9.00113" customHeight="1">
      <c r="B66" s="5"/>
      <c r="C66" s="6"/>
      <c r="D66" s="7"/>
      <c r="E66" s="10">
        <f>IF('Paramètres'!C11&lt;&gt;"",'Paramètres'!C11,"")</f>
        <v/>
      </c>
      <c r="F66" s="10"/>
      <c r="G66" s="10"/>
      <c r="H66" s="10"/>
      <c r="I66" s="8"/>
    </row>
    <row r="67" spans="2:9" ht="9.00113" customHeight="1">
      <c r="B67" s="5"/>
      <c r="C67" s="6"/>
      <c r="D67" s="7"/>
      <c r="E67" s="10"/>
      <c r="F67" s="10"/>
      <c r="G67" s="10"/>
      <c r="H67" s="10"/>
      <c r="I67" s="8"/>
    </row>
    <row r="68" spans="2:9" ht="9.00113" customHeight="1">
      <c r="B68" s="5"/>
      <c r="C68" s="6"/>
      <c r="D68" s="7"/>
      <c r="E68" s="10"/>
      <c r="F68" s="10"/>
      <c r="G68" s="10"/>
      <c r="H68" s="10"/>
      <c r="I68" s="8"/>
    </row>
    <row r="69" spans="2:9" ht="9.00113" customHeight="1">
      <c r="B69" s="5"/>
      <c r="C69" s="6"/>
      <c r="D69" s="7"/>
      <c r="E69" s="10"/>
      <c r="F69" s="10"/>
      <c r="G69" s="10"/>
      <c r="H69" s="10"/>
      <c r="I69" s="8"/>
    </row>
    <row r="70" spans="2:9" ht="9.00113" customHeight="1">
      <c r="B70" s="5"/>
      <c r="C70" s="6"/>
      <c r="D70" s="7"/>
      <c r="E70" s="10"/>
      <c r="F70" s="10"/>
      <c r="G70" s="10"/>
      <c r="H70" s="10"/>
      <c r="I70" s="8"/>
    </row>
    <row r="71" spans="2:9" ht="9.00113" customHeight="1">
      <c r="B71" s="5"/>
      <c r="C71" s="6"/>
      <c r="D71" s="7"/>
      <c r="E71" s="11">
        <f>IF('Paramètres'!C3&lt;&gt;"",'Paramètres'!C3,"")</f>
        <v/>
      </c>
      <c r="F71" s="12"/>
      <c r="G71" s="12"/>
      <c r="H71" s="13"/>
      <c r="I71" s="8"/>
    </row>
    <row r="72" spans="2:9" ht="9.00113" customHeight="1">
      <c r="B72" s="5"/>
      <c r="C72" s="6"/>
      <c r="D72" s="7"/>
      <c r="E72" s="14"/>
      <c r="F72" s="9"/>
      <c r="G72" s="9"/>
      <c r="H72" s="15"/>
      <c r="I72" s="8"/>
    </row>
    <row r="73" spans="2:9" ht="9.00113" customHeight="1">
      <c r="B73" s="5"/>
      <c r="C73" s="6"/>
      <c r="D73" s="7"/>
      <c r="E73" s="14"/>
      <c r="F73" s="9"/>
      <c r="G73" s="9"/>
      <c r="H73" s="15"/>
      <c r="I73" s="8"/>
    </row>
    <row r="74" spans="2:9" ht="9.00113" customHeight="1">
      <c r="B74" s="5"/>
      <c r="C74" s="6"/>
      <c r="D74" s="7"/>
      <c r="E74" s="14"/>
      <c r="F74" s="9"/>
      <c r="G74" s="9"/>
      <c r="H74" s="15"/>
      <c r="I74" s="8"/>
    </row>
    <row r="75" spans="2:9" ht="9.00113" customHeight="1">
      <c r="B75" s="5"/>
      <c r="C75" s="6"/>
      <c r="D75" s="7"/>
      <c r="E75" s="14"/>
      <c r="F75" s="9"/>
      <c r="G75" s="9"/>
      <c r="H75" s="15"/>
      <c r="I75" s="8"/>
    </row>
    <row r="76" spans="2:9" ht="9.00113" customHeight="1">
      <c r="B76" s="5"/>
      <c r="C76" s="6"/>
      <c r="D76" s="7"/>
      <c r="E76" s="14"/>
      <c r="F76" s="9"/>
      <c r="G76" s="9"/>
      <c r="H76" s="15"/>
      <c r="I76" s="8"/>
    </row>
    <row r="77" spans="2:9" ht="9.00113" customHeight="1">
      <c r="B77" s="5"/>
      <c r="C77" s="6"/>
      <c r="D77" s="7"/>
      <c r="E77" s="16"/>
      <c r="F77" s="17"/>
      <c r="G77" s="17"/>
      <c r="H77" s="18"/>
      <c r="I77" s="8"/>
    </row>
    <row r="78" spans="2:9" ht="9.00113" customHeight="1">
      <c r="B78" s="5"/>
      <c r="C78" s="6"/>
      <c r="D78" s="7"/>
      <c r="E78" s="7"/>
      <c r="F78" s="7"/>
      <c r="G78" s="7"/>
      <c r="H78" s="7"/>
      <c r="I78" s="8"/>
    </row>
    <row r="79" spans="2:9" ht="9.00113" customHeight="1">
      <c r="B79" s="5"/>
      <c r="C79" s="6"/>
      <c r="D79" s="7"/>
      <c r="E79" s="7"/>
      <c r="F79" s="19" t="s">
        <v>0</v>
      </c>
      <c r="G79" s="19">
        <f>IF('Paramètres'!C7&lt;&gt;"",'Paramètres'!C7,"")</f>
        <v/>
      </c>
      <c r="H79" s="7"/>
      <c r="I79" s="8"/>
    </row>
    <row r="80" spans="2:9" ht="9.00113" customHeight="1">
      <c r="B80" s="20" t="s">
        <v>4</v>
      </c>
      <c r="C80" s="6"/>
      <c r="D80" s="7"/>
      <c r="E80" s="7"/>
      <c r="F80" s="19"/>
      <c r="G80" s="19"/>
      <c r="H80" s="7"/>
      <c r="I80" s="8"/>
    </row>
    <row r="81" spans="2:9" ht="9.00113" customHeight="1">
      <c r="B81" s="5"/>
      <c r="C81" s="6"/>
      <c r="D81" s="7"/>
      <c r="E81" s="7"/>
      <c r="F81" s="19" t="s">
        <v>1</v>
      </c>
      <c r="G81" s="19">
        <f>IF('Paramètres'!C13&lt;&gt;"",'Paramètres'!C13,"")</f>
        <v/>
      </c>
      <c r="H81" s="7"/>
      <c r="I81" s="8"/>
    </row>
    <row r="82" spans="2:9" ht="9.00113" customHeight="1">
      <c r="B82" s="5"/>
      <c r="C82" s="6"/>
      <c r="D82" s="7"/>
      <c r="E82" s="7"/>
      <c r="F82" s="19"/>
      <c r="G82" s="19"/>
      <c r="H82" s="7"/>
      <c r="I82" s="8"/>
    </row>
    <row r="83" spans="2:9" ht="9.00113" customHeight="1">
      <c r="B83" s="5"/>
      <c r="C83" s="6"/>
      <c r="D83" s="7"/>
      <c r="E83" s="7"/>
      <c r="F83" s="19" t="s">
        <v>2</v>
      </c>
      <c r="G83" s="19">
        <f>IF('Paramètres'!C15&lt;&gt;"",'Paramètres'!C15,"")</f>
        <v/>
      </c>
      <c r="H83" s="7"/>
      <c r="I83" s="8"/>
    </row>
    <row r="84" spans="2:9" ht="9.00113" customHeight="1">
      <c r="B84" s="5"/>
      <c r="C84" s="6"/>
      <c r="D84" s="7"/>
      <c r="E84" s="7"/>
      <c r="F84" s="19"/>
      <c r="G84" s="19"/>
      <c r="H84" s="7"/>
      <c r="I84" s="8"/>
    </row>
    <row r="85" spans="2:9" ht="9.00113" customHeight="1">
      <c r="B85" s="5"/>
      <c r="C85" s="6"/>
      <c r="D85" s="7"/>
      <c r="E85" s="7"/>
      <c r="F85" s="19" t="s">
        <v>3</v>
      </c>
      <c r="G85" s="19">
        <f>IF('Paramètres'!C17&lt;&gt;"",'Paramètres'!C17,"")</f>
        <v/>
      </c>
      <c r="H85" s="7"/>
      <c r="I85" s="8"/>
    </row>
    <row r="86" spans="2:9" ht="9.00113" customHeight="1">
      <c r="B86" s="5"/>
      <c r="C86" s="6"/>
      <c r="D86" s="7"/>
      <c r="E86" s="7"/>
      <c r="F86" s="19"/>
      <c r="G86" s="19"/>
      <c r="H86" s="7"/>
      <c r="I86" s="8"/>
    </row>
    <row r="87" spans="2:9" ht="9.00113" customHeight="1">
      <c r="B87" s="21"/>
      <c r="C87" s="22"/>
      <c r="D87" s="23"/>
      <c r="E87" s="23"/>
      <c r="F87" s="23"/>
      <c r="G87" s="23"/>
      <c r="H87" s="23"/>
      <c r="I87" s="24"/>
    </row>
  </sheetData>
  <sheetProtection password="E95E" sheet="1" objects="1" selectLockedCells="1"/>
  <mergeCells count="18">
    <mergeCell ref="E2:H10"/>
    <mergeCell ref="E11:H19"/>
    <mergeCell ref="E20:H27"/>
    <mergeCell ref="E28:H45"/>
    <mergeCell ref="E47:E61"/>
    <mergeCell ref="F47:H61"/>
    <mergeCell ref="E62:H65"/>
    <mergeCell ref="E66:H70"/>
    <mergeCell ref="E71:H77"/>
    <mergeCell ref="F79:F80"/>
    <mergeCell ref="G79:G80"/>
    <mergeCell ref="F81:F82"/>
    <mergeCell ref="G81:G82"/>
    <mergeCell ref="F83:F84"/>
    <mergeCell ref="G83:G84"/>
    <mergeCell ref="F85:F86"/>
    <mergeCell ref="G85:G86"/>
    <mergeCell ref="B80:C86"/>
  </mergeCells>
  <printOptions horizontalCentered="1" verticalCentered="1"/>
  <pageMargins left="0.23622047244094" right="0.23622047244094" top="0.35433070866142" bottom="0.47244094488189" header="0.2755905511811" footer="0.43307086614173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R205"/>
  <sheetViews>
    <sheetView showGridLines="0" tabSelected="1" workbookViewId="0">
      <pane ySplit="3" topLeftCell="A4" activePane="bottomLeft" state="frozen"/>
      <selection pane="bottomLeft" activeCell="I10" sqref="I10"/>
    </sheetView>
  </sheetViews>
  <sheetFormatPr defaultRowHeight="15"/>
  <cols>
    <col min="1" max="1" width="0" hidden="1" customWidth="1"/>
    <col min="2" max="2" width="3.7109375" customWidth="1"/>
    <col min="3" max="3" width="0" hidden="1" customWidth="1"/>
    <col min="4" max="4" width="28.5703125" customWidth="1"/>
    <col min="5" max="9" width="8.140625" customWidth="1"/>
    <col min="10" max="11" width="12.5703125" customWidth="1"/>
    <col min="12" max="18" width="0" hidden="1" customWidth="1"/>
    <col min="19" max="69" width="10.7109375" customWidth="1"/>
  </cols>
  <sheetData>
    <row r="1" spans="1:18" hidden="1">
      <c r="A1" s="7" t="s">
        <v>5</v>
      </c>
      <c r="B1" s="7" t="s">
        <v>6</v>
      </c>
      <c r="C1" s="7" t="s">
        <v>7</v>
      </c>
      <c r="D1" s="7" t="s">
        <v>8</v>
      </c>
      <c r="E1" s="7" t="s">
        <v>9</v>
      </c>
      <c r="F1" s="7" t="s">
        <v>10</v>
      </c>
      <c r="G1" s="7" t="s">
        <v>11</v>
      </c>
      <c r="H1" s="7" t="s">
        <v>12</v>
      </c>
      <c r="I1" s="7" t="s">
        <v>13</v>
      </c>
      <c r="J1" s="7" t="s">
        <v>14</v>
      </c>
      <c r="K1" s="7" t="s">
        <v>15</v>
      </c>
      <c r="L1" s="7" t="s">
        <v>16</v>
      </c>
      <c r="N1" s="7" t="s">
        <v>17</v>
      </c>
      <c r="O1" s="7" t="s">
        <v>18</v>
      </c>
      <c r="P1" s="7" t="s">
        <v>19</v>
      </c>
      <c r="Q1" s="7" t="s">
        <v>20</v>
      </c>
      <c r="R1" s="7" t="s">
        <v>21</v>
      </c>
    </row>
    <row r="3" spans="1:18">
      <c r="A3" s="7" t="s">
        <v>22</v>
      </c>
      <c r="B3" s="25" t="s">
        <v>23</v>
      </c>
      <c r="C3" s="25" t="s">
        <v>24</v>
      </c>
      <c r="D3" s="25" t="s">
        <v>25</v>
      </c>
      <c r="E3" s="25"/>
      <c r="F3" s="25"/>
      <c r="G3" s="25" t="s">
        <v>11</v>
      </c>
      <c r="H3" s="25" t="s">
        <v>26</v>
      </c>
      <c r="I3" s="25" t="s">
        <v>27</v>
      </c>
      <c r="J3" s="25" t="s">
        <v>28</v>
      </c>
      <c r="K3" s="25" t="s">
        <v>29</v>
      </c>
      <c r="L3" s="25" t="s">
        <v>30</v>
      </c>
      <c r="M3" s="25" t="s">
        <v>31</v>
      </c>
      <c r="N3" s="25" t="s">
        <v>32</v>
      </c>
      <c r="O3" s="25" t="s">
        <v>33</v>
      </c>
      <c r="P3" s="25" t="s">
        <v>34</v>
      </c>
      <c r="Q3" s="25" t="s">
        <v>35</v>
      </c>
      <c r="R3" s="25" t="s">
        <v>36</v>
      </c>
    </row>
    <row r="4" spans="1:18" ht="15.75" customHeight="1">
      <c r="A4" s="7">
        <v>2</v>
      </c>
      <c r="B4" s="26"/>
      <c r="C4" s="26"/>
      <c r="D4" s="27" t="s">
        <v>37</v>
      </c>
      <c r="E4" s="27"/>
      <c r="F4" s="27"/>
      <c r="G4" s="27"/>
      <c r="H4" s="27"/>
      <c r="I4" s="27"/>
      <c r="J4" s="27"/>
      <c r="K4" s="27"/>
      <c r="L4" s="7"/>
    </row>
    <row r="5" spans="1:18" hidden="1">
      <c r="A5" s="7">
        <v>3</v>
      </c>
    </row>
    <row r="6" spans="1:18" hidden="1">
      <c r="A6" s="7" t="s">
        <v>38</v>
      </c>
    </row>
    <row r="7" spans="1:18" ht="15.75" customHeight="1">
      <c r="A7" s="7">
        <v>3</v>
      </c>
      <c r="B7" s="26">
        <v>2</v>
      </c>
      <c r="C7" s="26"/>
      <c r="D7" s="27" t="s">
        <v>39</v>
      </c>
      <c r="E7" s="27"/>
      <c r="F7" s="27"/>
      <c r="G7" s="27"/>
      <c r="H7" s="27"/>
      <c r="I7" s="27"/>
      <c r="J7" s="27"/>
      <c r="K7" s="27"/>
      <c r="L7" s="7"/>
    </row>
    <row r="8" spans="1:18">
      <c r="A8" s="7">
        <v>4</v>
      </c>
      <c r="B8" s="26" t="s">
        <v>40</v>
      </c>
      <c r="C8" s="26"/>
      <c r="D8" s="28" t="s">
        <v>41</v>
      </c>
      <c r="E8" s="28"/>
      <c r="F8" s="28"/>
      <c r="G8" s="28"/>
      <c r="H8" s="28"/>
      <c r="I8" s="28"/>
      <c r="J8" s="28"/>
      <c r="K8" s="28"/>
      <c r="L8" s="7"/>
    </row>
    <row r="9" spans="1:18" hidden="1">
      <c r="A9" s="7" t="s">
        <v>42</v>
      </c>
    </row>
    <row r="10" spans="1:18">
      <c r="A10" s="7">
        <v>9</v>
      </c>
      <c r="B10" s="29" t="s">
        <v>43</v>
      </c>
      <c r="C10" s="29"/>
      <c r="D10" s="30" t="s">
        <v>44</v>
      </c>
      <c r="E10" s="31"/>
      <c r="F10" s="31"/>
      <c r="G10" s="32" t="s">
        <v>45</v>
      </c>
      <c r="H10" s="33">
        <v>1</v>
      </c>
      <c r="I10" s="34"/>
      <c r="J10" s="35"/>
      <c r="K10" s="36">
        <f>IF(AND(H10= "",I10= ""), 0, ROUND(ROUND(J10, 2) * ROUND(IF(I10="",H10,I10),  0), 2))</f>
        <v/>
      </c>
      <c r="L10" s="7"/>
      <c r="N10" s="37">
        <v>0.2</v>
      </c>
      <c r="R10" s="7">
        <v>9337</v>
      </c>
    </row>
    <row r="11" spans="1:18" hidden="1">
      <c r="A11" s="7" t="s">
        <v>46</v>
      </c>
    </row>
    <row r="12" spans="1:18" hidden="1">
      <c r="A12" s="7" t="s">
        <v>47</v>
      </c>
    </row>
    <row r="13" spans="1:18" hidden="1">
      <c r="A13" s="7" t="s">
        <v>38</v>
      </c>
    </row>
    <row r="14" spans="1:18" ht="31.5" customHeight="1">
      <c r="A14" s="7">
        <v>3</v>
      </c>
      <c r="B14" s="26">
        <v>3</v>
      </c>
      <c r="C14" s="26"/>
      <c r="D14" s="27" t="s">
        <v>48</v>
      </c>
      <c r="E14" s="27"/>
      <c r="F14" s="27"/>
      <c r="G14" s="27"/>
      <c r="H14" s="27"/>
      <c r="I14" s="27"/>
      <c r="J14" s="27"/>
      <c r="K14" s="27"/>
      <c r="L14" s="7"/>
    </row>
    <row r="15" spans="1:18">
      <c r="A15" s="7">
        <v>4</v>
      </c>
      <c r="B15" s="26" t="s">
        <v>49</v>
      </c>
      <c r="C15" s="26"/>
      <c r="D15" s="28" t="s">
        <v>50</v>
      </c>
      <c r="E15" s="28"/>
      <c r="F15" s="28"/>
      <c r="G15" s="28"/>
      <c r="H15" s="28"/>
      <c r="I15" s="28"/>
      <c r="J15" s="28"/>
      <c r="K15" s="28"/>
      <c r="L15" s="7"/>
    </row>
    <row r="16" spans="1:18" hidden="1">
      <c r="A16" s="7" t="s">
        <v>42</v>
      </c>
    </row>
    <row r="17" spans="1:18" hidden="1">
      <c r="A17" s="7" t="s">
        <v>42</v>
      </c>
    </row>
    <row r="18" spans="1:18" hidden="1">
      <c r="A18" s="7" t="s">
        <v>42</v>
      </c>
    </row>
    <row r="19" spans="1:18" hidden="1">
      <c r="A19" s="7" t="s">
        <v>42</v>
      </c>
    </row>
    <row r="20" spans="1:18" hidden="1">
      <c r="A20" s="7" t="s">
        <v>42</v>
      </c>
    </row>
    <row r="21" spans="1:18" hidden="1">
      <c r="A21" s="38" t="s">
        <v>51</v>
      </c>
    </row>
    <row r="22" spans="1:18" hidden="1">
      <c r="A22" s="38" t="s">
        <v>51</v>
      </c>
    </row>
    <row r="23" spans="1:18" hidden="1">
      <c r="A23" s="7" t="s">
        <v>42</v>
      </c>
    </row>
    <row r="24" spans="1:18" hidden="1">
      <c r="A24" s="38" t="s">
        <v>51</v>
      </c>
    </row>
    <row r="25" spans="1:18" hidden="1">
      <c r="A25" s="7" t="s">
        <v>47</v>
      </c>
    </row>
    <row r="26" spans="1:18">
      <c r="A26" s="7">
        <v>4</v>
      </c>
      <c r="B26" s="26" t="s">
        <v>52</v>
      </c>
      <c r="C26" s="26"/>
      <c r="D26" s="28" t="s">
        <v>53</v>
      </c>
      <c r="E26" s="28"/>
      <c r="F26" s="28"/>
      <c r="G26" s="28"/>
      <c r="H26" s="28"/>
      <c r="I26" s="28"/>
      <c r="J26" s="28"/>
      <c r="K26" s="28"/>
      <c r="L26" s="7"/>
    </row>
    <row r="27" spans="1:18">
      <c r="A27" s="7">
        <v>5</v>
      </c>
      <c r="B27" s="26" t="s">
        <v>54</v>
      </c>
      <c r="C27" s="26"/>
      <c r="D27" s="39" t="s">
        <v>55</v>
      </c>
      <c r="E27" s="39"/>
      <c r="F27" s="39"/>
      <c r="G27" s="39"/>
      <c r="H27" s="39"/>
      <c r="I27" s="39"/>
      <c r="J27" s="39"/>
      <c r="K27" s="39"/>
      <c r="L27" s="7"/>
    </row>
    <row r="28" spans="1:18" hidden="1">
      <c r="A28" s="7" t="s">
        <v>56</v>
      </c>
    </row>
    <row r="29" spans="1:18">
      <c r="A29" s="7">
        <v>9</v>
      </c>
      <c r="B29" s="29" t="s">
        <v>57</v>
      </c>
      <c r="C29" s="29"/>
      <c r="D29" s="30" t="s">
        <v>58</v>
      </c>
      <c r="E29" s="31"/>
      <c r="F29" s="31"/>
      <c r="G29" s="32" t="s">
        <v>59</v>
      </c>
      <c r="H29" s="33">
        <v>1</v>
      </c>
      <c r="I29" s="34"/>
      <c r="J29" s="35"/>
      <c r="K29" s="36">
        <f>IF(AND(H29= "",I29= ""), 0, ROUND(ROUND(J29, 2) * ROUND(IF(I29="",H29,I29),  0), 2))</f>
        <v/>
      </c>
      <c r="L29" s="7"/>
      <c r="N29" s="37">
        <v>0.2</v>
      </c>
      <c r="R29" s="7">
        <v>9337</v>
      </c>
    </row>
    <row r="30" spans="1:18" hidden="1">
      <c r="A30" s="7" t="s">
        <v>46</v>
      </c>
    </row>
    <row r="31" spans="1:18" hidden="1">
      <c r="A31" s="7" t="s">
        <v>60</v>
      </c>
    </row>
    <row r="32" spans="1:18" hidden="1">
      <c r="A32" s="7" t="s">
        <v>47</v>
      </c>
    </row>
    <row r="33" spans="1:18">
      <c r="A33" s="7">
        <v>4</v>
      </c>
      <c r="B33" s="26" t="s">
        <v>61</v>
      </c>
      <c r="C33" s="26"/>
      <c r="D33" s="28" t="s">
        <v>62</v>
      </c>
      <c r="E33" s="28"/>
      <c r="F33" s="28"/>
      <c r="G33" s="28"/>
      <c r="H33" s="28"/>
      <c r="I33" s="28"/>
      <c r="J33" s="28"/>
      <c r="K33" s="28"/>
      <c r="L33" s="7"/>
    </row>
    <row r="34" spans="1:18">
      <c r="A34" s="7">
        <v>5</v>
      </c>
      <c r="B34" s="26" t="s">
        <v>63</v>
      </c>
      <c r="C34" s="26"/>
      <c r="D34" s="39" t="s">
        <v>64</v>
      </c>
      <c r="E34" s="39"/>
      <c r="F34" s="39"/>
      <c r="G34" s="39"/>
      <c r="H34" s="39"/>
      <c r="I34" s="39"/>
      <c r="J34" s="39"/>
      <c r="K34" s="39"/>
      <c r="L34" s="7"/>
    </row>
    <row r="35" spans="1:18" hidden="1">
      <c r="A35" s="7" t="s">
        <v>56</v>
      </c>
    </row>
    <row r="36" spans="1:18" hidden="1">
      <c r="A36" s="7" t="s">
        <v>56</v>
      </c>
    </row>
    <row r="37" spans="1:18" hidden="1">
      <c r="A37" s="7" t="s">
        <v>56</v>
      </c>
    </row>
    <row r="38" spans="1:18" ht="22.5" customHeight="1">
      <c r="A38" s="7">
        <v>9</v>
      </c>
      <c r="B38" s="29" t="s">
        <v>65</v>
      </c>
      <c r="C38" s="29"/>
      <c r="D38" s="30" t="s">
        <v>66</v>
      </c>
      <c r="E38" s="31"/>
      <c r="F38" s="31"/>
      <c r="G38" s="32" t="s">
        <v>67</v>
      </c>
      <c r="H38" s="40">
        <v>150</v>
      </c>
      <c r="I38" s="41"/>
      <c r="J38" s="35"/>
      <c r="K38" s="36">
        <f>IF(AND(H38= "",I38= ""), 0, ROUND(ROUND(J38, 2) * ROUND(IF(I38="",H38,I38),  2), 2))</f>
        <v/>
      </c>
      <c r="L38" s="7"/>
      <c r="N38" s="37">
        <v>0.2</v>
      </c>
      <c r="R38" s="7">
        <v>9337</v>
      </c>
    </row>
    <row r="39" spans="1:18" hidden="1">
      <c r="A39" s="7" t="s">
        <v>46</v>
      </c>
    </row>
    <row r="40" spans="1:18" hidden="1">
      <c r="A40" s="7" t="s">
        <v>60</v>
      </c>
    </row>
    <row r="41" spans="1:18" hidden="1">
      <c r="A41" s="7" t="s">
        <v>47</v>
      </c>
    </row>
    <row r="42" spans="1:18">
      <c r="A42" s="7">
        <v>4</v>
      </c>
      <c r="B42" s="26" t="s">
        <v>68</v>
      </c>
      <c r="C42" s="26"/>
      <c r="D42" s="28" t="s">
        <v>69</v>
      </c>
      <c r="E42" s="28"/>
      <c r="F42" s="28"/>
      <c r="G42" s="28"/>
      <c r="H42" s="28"/>
      <c r="I42" s="28"/>
      <c r="J42" s="28"/>
      <c r="K42" s="28"/>
      <c r="L42" s="7"/>
    </row>
    <row r="43" spans="1:18">
      <c r="A43" s="7">
        <v>5</v>
      </c>
      <c r="B43" s="26" t="s">
        <v>70</v>
      </c>
      <c r="C43" s="26"/>
      <c r="D43" s="39" t="s">
        <v>71</v>
      </c>
      <c r="E43" s="39"/>
      <c r="F43" s="39"/>
      <c r="G43" s="39"/>
      <c r="H43" s="39"/>
      <c r="I43" s="39"/>
      <c r="J43" s="39"/>
      <c r="K43" s="39"/>
      <c r="L43" s="7"/>
    </row>
    <row r="44" spans="1:18" hidden="1">
      <c r="A44" s="7" t="s">
        <v>56</v>
      </c>
    </row>
    <row r="45" spans="1:18" hidden="1">
      <c r="A45" s="7" t="s">
        <v>56</v>
      </c>
    </row>
    <row r="46" spans="1:18" hidden="1">
      <c r="A46" s="7" t="s">
        <v>56</v>
      </c>
    </row>
    <row r="47" spans="1:18" hidden="1">
      <c r="A47" s="7" t="s">
        <v>56</v>
      </c>
    </row>
    <row r="48" spans="1:18" hidden="1">
      <c r="A48" s="7" t="s">
        <v>56</v>
      </c>
    </row>
    <row r="49" spans="1:18" ht="22.5" customHeight="1">
      <c r="A49" s="7">
        <v>9</v>
      </c>
      <c r="B49" s="29" t="s">
        <v>72</v>
      </c>
      <c r="C49" s="29"/>
      <c r="D49" s="30" t="s">
        <v>73</v>
      </c>
      <c r="E49" s="31"/>
      <c r="F49" s="31"/>
      <c r="G49" s="32" t="s">
        <v>67</v>
      </c>
      <c r="H49" s="40">
        <v>250</v>
      </c>
      <c r="I49" s="41"/>
      <c r="J49" s="35"/>
      <c r="K49" s="36">
        <f>IF(AND(H49= "",I49= ""), 0, ROUND(ROUND(J49, 2) * ROUND(IF(I49="",H49,I49),  2), 2))</f>
        <v/>
      </c>
      <c r="L49" s="7"/>
      <c r="N49" s="37">
        <v>0.2</v>
      </c>
      <c r="R49" s="7">
        <v>9337</v>
      </c>
    </row>
    <row r="50" spans="1:18" hidden="1">
      <c r="A50" s="7" t="s">
        <v>46</v>
      </c>
    </row>
    <row r="51" spans="1:18" ht="22.5" customHeight="1">
      <c r="A51" s="7">
        <v>9</v>
      </c>
      <c r="B51" s="29" t="s">
        <v>74</v>
      </c>
      <c r="C51" s="29"/>
      <c r="D51" s="30" t="s">
        <v>66</v>
      </c>
      <c r="E51" s="31"/>
      <c r="F51" s="31"/>
      <c r="G51" s="32" t="s">
        <v>67</v>
      </c>
      <c r="H51" s="40">
        <v>510</v>
      </c>
      <c r="I51" s="41"/>
      <c r="J51" s="35"/>
      <c r="K51" s="36">
        <f>IF(AND(H51= "",I51= ""), 0, ROUND(ROUND(J51, 2) * ROUND(IF(I51="",H51,I51),  2), 2))</f>
        <v/>
      </c>
      <c r="L51" s="7"/>
      <c r="N51" s="37">
        <v>0.2</v>
      </c>
      <c r="R51" s="7">
        <v>9337</v>
      </c>
    </row>
    <row r="52" spans="1:18" hidden="1">
      <c r="A52" s="7" t="s">
        <v>46</v>
      </c>
    </row>
    <row r="53" spans="1:18" hidden="1">
      <c r="A53" s="7" t="s">
        <v>60</v>
      </c>
    </row>
    <row r="54" spans="1:18">
      <c r="A54" s="7">
        <v>5</v>
      </c>
      <c r="B54" s="26" t="s">
        <v>75</v>
      </c>
      <c r="C54" s="26"/>
      <c r="D54" s="39" t="s">
        <v>76</v>
      </c>
      <c r="E54" s="39"/>
      <c r="F54" s="39"/>
      <c r="G54" s="39"/>
      <c r="H54" s="39"/>
      <c r="I54" s="39"/>
      <c r="J54" s="39"/>
      <c r="K54" s="39"/>
      <c r="L54" s="7"/>
    </row>
    <row r="55" spans="1:18" hidden="1">
      <c r="A55" s="7" t="s">
        <v>56</v>
      </c>
    </row>
    <row r="56" spans="1:18" hidden="1">
      <c r="A56" s="7" t="s">
        <v>56</v>
      </c>
    </row>
    <row r="57" spans="1:18">
      <c r="A57" s="7">
        <v>9</v>
      </c>
      <c r="B57" s="29" t="s">
        <v>77</v>
      </c>
      <c r="C57" s="29"/>
      <c r="D57" s="30" t="s">
        <v>78</v>
      </c>
      <c r="E57" s="31"/>
      <c r="F57" s="31"/>
      <c r="G57" s="32" t="s">
        <v>59</v>
      </c>
      <c r="H57" s="33">
        <v>1</v>
      </c>
      <c r="I57" s="34"/>
      <c r="J57" s="35"/>
      <c r="K57" s="36">
        <f>IF(AND(H57= "",I57= ""), 0, ROUND(ROUND(J57, 2) * ROUND(IF(I57="",H57,I57),  0), 2))</f>
        <v/>
      </c>
      <c r="L57" s="7"/>
      <c r="N57" s="37">
        <v>0.2</v>
      </c>
      <c r="R57" s="7">
        <v>9337</v>
      </c>
    </row>
    <row r="58" spans="1:18" hidden="1">
      <c r="A58" s="7" t="s">
        <v>46</v>
      </c>
    </row>
    <row r="59" spans="1:18" hidden="1">
      <c r="A59" s="7" t="s">
        <v>60</v>
      </c>
    </row>
    <row r="60" spans="1:18">
      <c r="A60" s="7">
        <v>5</v>
      </c>
      <c r="B60" s="26" t="s">
        <v>79</v>
      </c>
      <c r="C60" s="26"/>
      <c r="D60" s="39" t="s">
        <v>80</v>
      </c>
      <c r="E60" s="39"/>
      <c r="F60" s="39"/>
      <c r="G60" s="39"/>
      <c r="H60" s="39"/>
      <c r="I60" s="39"/>
      <c r="J60" s="39"/>
      <c r="K60" s="39"/>
      <c r="L60" s="7"/>
    </row>
    <row r="61" spans="1:18" hidden="1">
      <c r="A61" s="7" t="s">
        <v>56</v>
      </c>
    </row>
    <row r="62" spans="1:18" hidden="1">
      <c r="A62" s="7" t="s">
        <v>56</v>
      </c>
    </row>
    <row r="63" spans="1:18" ht="22.5" customHeight="1">
      <c r="A63" s="7">
        <v>9</v>
      </c>
      <c r="B63" s="29" t="s">
        <v>81</v>
      </c>
      <c r="C63" s="29"/>
      <c r="D63" s="30" t="s">
        <v>82</v>
      </c>
      <c r="E63" s="31"/>
      <c r="F63" s="31"/>
      <c r="G63" s="32" t="s">
        <v>59</v>
      </c>
      <c r="H63" s="33">
        <v>3</v>
      </c>
      <c r="I63" s="34"/>
      <c r="J63" s="35"/>
      <c r="K63" s="36">
        <f>IF(AND(H63= "",I63= ""), 0, ROUND(ROUND(J63, 2) * ROUND(IF(I63="",H63,I63),  0), 2))</f>
        <v/>
      </c>
      <c r="L63" s="7"/>
      <c r="N63" s="37">
        <v>0.2</v>
      </c>
      <c r="R63" s="7">
        <v>9337</v>
      </c>
    </row>
    <row r="64" spans="1:18" hidden="1">
      <c r="A64" s="7" t="s">
        <v>46</v>
      </c>
    </row>
    <row r="65" spans="1:18" ht="22.5" customHeight="1">
      <c r="A65" s="7">
        <v>9</v>
      </c>
      <c r="B65" s="29" t="s">
        <v>83</v>
      </c>
      <c r="C65" s="29"/>
      <c r="D65" s="30" t="s">
        <v>84</v>
      </c>
      <c r="E65" s="31"/>
      <c r="F65" s="31"/>
      <c r="G65" s="32" t="s">
        <v>59</v>
      </c>
      <c r="H65" s="33">
        <v>1</v>
      </c>
      <c r="I65" s="34"/>
      <c r="J65" s="35"/>
      <c r="K65" s="36">
        <f>IF(AND(H65= "",I65= ""), 0, ROUND(ROUND(J65, 2) * ROUND(IF(I65="",H65,I65),  0), 2))</f>
        <v/>
      </c>
      <c r="L65" s="7"/>
      <c r="N65" s="37">
        <v>0.2</v>
      </c>
      <c r="R65" s="7">
        <v>9337</v>
      </c>
    </row>
    <row r="66" spans="1:18" hidden="1">
      <c r="A66" s="7" t="s">
        <v>46</v>
      </c>
    </row>
    <row r="67" spans="1:18" hidden="1">
      <c r="A67" s="7" t="s">
        <v>60</v>
      </c>
    </row>
    <row r="68" spans="1:18">
      <c r="A68" s="7">
        <v>5</v>
      </c>
      <c r="B68" s="26" t="s">
        <v>85</v>
      </c>
      <c r="C68" s="26"/>
      <c r="D68" s="39" t="s">
        <v>86</v>
      </c>
      <c r="E68" s="39"/>
      <c r="F68" s="39"/>
      <c r="G68" s="39"/>
      <c r="H68" s="39"/>
      <c r="I68" s="39"/>
      <c r="J68" s="39"/>
      <c r="K68" s="39"/>
      <c r="L68" s="7"/>
    </row>
    <row r="69" spans="1:18" hidden="1">
      <c r="A69" s="7" t="s">
        <v>56</v>
      </c>
    </row>
    <row r="70" spans="1:18" hidden="1">
      <c r="A70" s="7" t="s">
        <v>56</v>
      </c>
    </row>
    <row r="71" spans="1:18">
      <c r="A71" s="7">
        <v>9</v>
      </c>
      <c r="B71" s="29" t="s">
        <v>87</v>
      </c>
      <c r="C71" s="29"/>
      <c r="D71" s="30" t="s">
        <v>88</v>
      </c>
      <c r="E71" s="31"/>
      <c r="F71" s="31"/>
      <c r="G71" s="32" t="s">
        <v>89</v>
      </c>
      <c r="H71" s="42">
        <v>1</v>
      </c>
      <c r="I71" s="43"/>
      <c r="J71" s="35"/>
      <c r="K71" s="36">
        <f>IF(AND(H71= "",I71= ""), 0, ROUND(ROUND(J71, 2) * ROUND(IF(I71="",H71,I71),  3), 2))</f>
        <v/>
      </c>
      <c r="L71" s="7"/>
      <c r="N71" s="37">
        <v>0.2</v>
      </c>
      <c r="R71" s="7">
        <v>9337</v>
      </c>
    </row>
    <row r="72" spans="1:18" hidden="1">
      <c r="A72" s="7" t="s">
        <v>46</v>
      </c>
    </row>
    <row r="73" spans="1:18" hidden="1">
      <c r="A73" s="7" t="s">
        <v>60</v>
      </c>
    </row>
    <row r="74" spans="1:18" hidden="1">
      <c r="A74" s="7" t="s">
        <v>47</v>
      </c>
    </row>
    <row r="75" spans="1:18" hidden="1">
      <c r="A75" s="7" t="s">
        <v>38</v>
      </c>
    </row>
    <row r="76" spans="1:18" ht="31.5" customHeight="1">
      <c r="A76" s="7">
        <v>3</v>
      </c>
      <c r="B76" s="26">
        <v>4</v>
      </c>
      <c r="C76" s="26"/>
      <c r="D76" s="27" t="s">
        <v>90</v>
      </c>
      <c r="E76" s="27"/>
      <c r="F76" s="27"/>
      <c r="G76" s="27"/>
      <c r="H76" s="27"/>
      <c r="I76" s="27"/>
      <c r="J76" s="27"/>
      <c r="K76" s="27"/>
      <c r="L76" s="7"/>
    </row>
    <row r="77" spans="1:18">
      <c r="A77" s="7">
        <v>4</v>
      </c>
      <c r="B77" s="26" t="s">
        <v>91</v>
      </c>
      <c r="C77" s="26"/>
      <c r="D77" s="28" t="s">
        <v>50</v>
      </c>
      <c r="E77" s="28"/>
      <c r="F77" s="28"/>
      <c r="G77" s="28"/>
      <c r="H77" s="28"/>
      <c r="I77" s="28"/>
      <c r="J77" s="28"/>
      <c r="K77" s="28"/>
      <c r="L77" s="7"/>
    </row>
    <row r="78" spans="1:18" hidden="1">
      <c r="A78" s="7" t="s">
        <v>42</v>
      </c>
    </row>
    <row r="79" spans="1:18" hidden="1">
      <c r="A79" s="7" t="s">
        <v>42</v>
      </c>
    </row>
    <row r="80" spans="1:18" hidden="1">
      <c r="A80" s="7" t="s">
        <v>42</v>
      </c>
    </row>
    <row r="81" spans="1:18" hidden="1">
      <c r="A81" s="7" t="s">
        <v>42</v>
      </c>
    </row>
    <row r="82" spans="1:18" hidden="1">
      <c r="A82" s="7" t="s">
        <v>42</v>
      </c>
    </row>
    <row r="83" spans="1:18" hidden="1">
      <c r="A83" s="38" t="s">
        <v>51</v>
      </c>
    </row>
    <row r="84" spans="1:18" hidden="1">
      <c r="A84" s="38" t="s">
        <v>51</v>
      </c>
    </row>
    <row r="85" spans="1:18" hidden="1">
      <c r="A85" s="7" t="s">
        <v>42</v>
      </c>
    </row>
    <row r="86" spans="1:18" hidden="1">
      <c r="A86" s="38" t="s">
        <v>51</v>
      </c>
    </row>
    <row r="87" spans="1:18" hidden="1">
      <c r="A87" s="7" t="s">
        <v>47</v>
      </c>
    </row>
    <row r="88" spans="1:18">
      <c r="A88" s="7">
        <v>4</v>
      </c>
      <c r="B88" s="26" t="s">
        <v>92</v>
      </c>
      <c r="C88" s="26"/>
      <c r="D88" s="28" t="s">
        <v>53</v>
      </c>
      <c r="E88" s="28"/>
      <c r="F88" s="28"/>
      <c r="G88" s="28"/>
      <c r="H88" s="28"/>
      <c r="I88" s="28"/>
      <c r="J88" s="28"/>
      <c r="K88" s="28"/>
      <c r="L88" s="7"/>
    </row>
    <row r="89" spans="1:18">
      <c r="A89" s="7">
        <v>5</v>
      </c>
      <c r="B89" s="26" t="s">
        <v>93</v>
      </c>
      <c r="C89" s="26"/>
      <c r="D89" s="39" t="s">
        <v>55</v>
      </c>
      <c r="E89" s="39"/>
      <c r="F89" s="39"/>
      <c r="G89" s="39"/>
      <c r="H89" s="39"/>
      <c r="I89" s="39"/>
      <c r="J89" s="39"/>
      <c r="K89" s="39"/>
      <c r="L89" s="7"/>
    </row>
    <row r="90" spans="1:18" hidden="1">
      <c r="A90" s="7" t="s">
        <v>56</v>
      </c>
    </row>
    <row r="91" spans="1:18">
      <c r="A91" s="7">
        <v>9</v>
      </c>
      <c r="B91" s="29" t="s">
        <v>94</v>
      </c>
      <c r="C91" s="29"/>
      <c r="D91" s="30" t="s">
        <v>58</v>
      </c>
      <c r="E91" s="31"/>
      <c r="F91" s="31"/>
      <c r="G91" s="32" t="s">
        <v>59</v>
      </c>
      <c r="H91" s="33">
        <v>1</v>
      </c>
      <c r="I91" s="34"/>
      <c r="J91" s="35"/>
      <c r="K91" s="36">
        <f>IF(AND(H91= "",I91= ""), 0, ROUND(ROUND(J91, 2) * ROUND(IF(I91="",H91,I91),  0), 2))</f>
        <v/>
      </c>
      <c r="L91" s="7"/>
      <c r="N91" s="37">
        <v>0.2</v>
      </c>
      <c r="R91" s="7">
        <v>9337</v>
      </c>
    </row>
    <row r="92" spans="1:18" hidden="1">
      <c r="A92" s="7" t="s">
        <v>46</v>
      </c>
    </row>
    <row r="93" spans="1:18" hidden="1">
      <c r="A93" s="7" t="s">
        <v>60</v>
      </c>
    </row>
    <row r="94" spans="1:18" hidden="1">
      <c r="A94" s="7" t="s">
        <v>47</v>
      </c>
    </row>
    <row r="95" spans="1:18">
      <c r="A95" s="7">
        <v>4</v>
      </c>
      <c r="B95" s="26" t="s">
        <v>95</v>
      </c>
      <c r="C95" s="26"/>
      <c r="D95" s="28" t="s">
        <v>69</v>
      </c>
      <c r="E95" s="28"/>
      <c r="F95" s="28"/>
      <c r="G95" s="28"/>
      <c r="H95" s="28"/>
      <c r="I95" s="28"/>
      <c r="J95" s="28"/>
      <c r="K95" s="28"/>
      <c r="L95" s="7"/>
    </row>
    <row r="96" spans="1:18">
      <c r="A96" s="7">
        <v>5</v>
      </c>
      <c r="B96" s="26" t="s">
        <v>96</v>
      </c>
      <c r="C96" s="26"/>
      <c r="D96" s="39" t="s">
        <v>71</v>
      </c>
      <c r="E96" s="39"/>
      <c r="F96" s="39"/>
      <c r="G96" s="39"/>
      <c r="H96" s="39"/>
      <c r="I96" s="39"/>
      <c r="J96" s="39"/>
      <c r="K96" s="39"/>
      <c r="L96" s="7"/>
    </row>
    <row r="97" spans="1:18" hidden="1">
      <c r="A97" s="7" t="s">
        <v>56</v>
      </c>
    </row>
    <row r="98" spans="1:18" hidden="1">
      <c r="A98" s="7" t="s">
        <v>56</v>
      </c>
    </row>
    <row r="99" spans="1:18" hidden="1">
      <c r="A99" s="7" t="s">
        <v>56</v>
      </c>
    </row>
    <row r="100" spans="1:18" hidden="1">
      <c r="A100" s="7" t="s">
        <v>56</v>
      </c>
    </row>
    <row r="101" spans="1:18" hidden="1">
      <c r="A101" s="7" t="s">
        <v>56</v>
      </c>
    </row>
    <row r="102" spans="1:18" ht="22.5" customHeight="1">
      <c r="A102" s="7">
        <v>9</v>
      </c>
      <c r="B102" s="29" t="s">
        <v>97</v>
      </c>
      <c r="C102" s="29"/>
      <c r="D102" s="30" t="s">
        <v>73</v>
      </c>
      <c r="E102" s="31"/>
      <c r="F102" s="31"/>
      <c r="G102" s="32" t="s">
        <v>67</v>
      </c>
      <c r="H102" s="40">
        <v>20</v>
      </c>
      <c r="I102" s="41"/>
      <c r="J102" s="35"/>
      <c r="K102" s="36">
        <f>IF(AND(H102= "",I102= ""), 0, ROUND(ROUND(J102, 2) * ROUND(IF(I102="",H102,I102),  2), 2))</f>
        <v/>
      </c>
      <c r="L102" s="7"/>
      <c r="N102" s="37">
        <v>0.2</v>
      </c>
      <c r="R102" s="7">
        <v>9337</v>
      </c>
    </row>
    <row r="103" spans="1:18" hidden="1">
      <c r="A103" s="7" t="s">
        <v>46</v>
      </c>
    </row>
    <row r="104" spans="1:18" hidden="1">
      <c r="A104" s="7" t="s">
        <v>60</v>
      </c>
    </row>
    <row r="105" spans="1:18">
      <c r="A105" s="7">
        <v>5</v>
      </c>
      <c r="B105" s="26" t="s">
        <v>98</v>
      </c>
      <c r="C105" s="26"/>
      <c r="D105" s="39" t="s">
        <v>76</v>
      </c>
      <c r="E105" s="39"/>
      <c r="F105" s="39"/>
      <c r="G105" s="39"/>
      <c r="H105" s="39"/>
      <c r="I105" s="39"/>
      <c r="J105" s="39"/>
      <c r="K105" s="39"/>
      <c r="L105" s="7"/>
    </row>
    <row r="106" spans="1:18" hidden="1">
      <c r="A106" s="7" t="s">
        <v>56</v>
      </c>
    </row>
    <row r="107" spans="1:18" hidden="1">
      <c r="A107" s="7" t="s">
        <v>56</v>
      </c>
    </row>
    <row r="108" spans="1:18">
      <c r="A108" s="7">
        <v>9</v>
      </c>
      <c r="B108" s="29" t="s">
        <v>99</v>
      </c>
      <c r="C108" s="29"/>
      <c r="D108" s="30" t="s">
        <v>78</v>
      </c>
      <c r="E108" s="31"/>
      <c r="F108" s="31"/>
      <c r="G108" s="32" t="s">
        <v>59</v>
      </c>
      <c r="H108" s="33">
        <v>1</v>
      </c>
      <c r="I108" s="34"/>
      <c r="J108" s="35"/>
      <c r="K108" s="36">
        <f>IF(AND(H108= "",I108= ""), 0, ROUND(ROUND(J108, 2) * ROUND(IF(I108="",H108,I108),  0), 2))</f>
        <v/>
      </c>
      <c r="L108" s="7"/>
      <c r="N108" s="37">
        <v>0.2</v>
      </c>
      <c r="R108" s="7">
        <v>9337</v>
      </c>
    </row>
    <row r="109" spans="1:18" hidden="1">
      <c r="A109" s="7" t="s">
        <v>46</v>
      </c>
    </row>
    <row r="110" spans="1:18" hidden="1">
      <c r="A110" s="7" t="s">
        <v>60</v>
      </c>
    </row>
    <row r="111" spans="1:18">
      <c r="A111" s="7">
        <v>5</v>
      </c>
      <c r="B111" s="26" t="s">
        <v>100</v>
      </c>
      <c r="C111" s="26"/>
      <c r="D111" s="39" t="s">
        <v>80</v>
      </c>
      <c r="E111" s="39"/>
      <c r="F111" s="39"/>
      <c r="G111" s="39"/>
      <c r="H111" s="39"/>
      <c r="I111" s="39"/>
      <c r="J111" s="39"/>
      <c r="K111" s="39"/>
      <c r="L111" s="7"/>
    </row>
    <row r="112" spans="1:18" hidden="1">
      <c r="A112" s="7" t="s">
        <v>56</v>
      </c>
    </row>
    <row r="113" spans="1:18" hidden="1">
      <c r="A113" s="7" t="s">
        <v>56</v>
      </c>
    </row>
    <row r="114" spans="1:18" ht="22.5" customHeight="1">
      <c r="A114" s="7">
        <v>9</v>
      </c>
      <c r="B114" s="29" t="s">
        <v>101</v>
      </c>
      <c r="C114" s="29"/>
      <c r="D114" s="30" t="s">
        <v>84</v>
      </c>
      <c r="E114" s="31"/>
      <c r="F114" s="31"/>
      <c r="G114" s="32" t="s">
        <v>59</v>
      </c>
      <c r="H114" s="33">
        <v>1</v>
      </c>
      <c r="I114" s="34"/>
      <c r="J114" s="35"/>
      <c r="K114" s="36">
        <f>IF(AND(H114= "",I114= ""), 0, ROUND(ROUND(J114, 2) * ROUND(IF(I114="",H114,I114),  0), 2))</f>
        <v/>
      </c>
      <c r="L114" s="7"/>
      <c r="N114" s="37">
        <v>0.2</v>
      </c>
      <c r="R114" s="7">
        <v>9337</v>
      </c>
    </row>
    <row r="115" spans="1:18" hidden="1">
      <c r="A115" s="7" t="s">
        <v>46</v>
      </c>
    </row>
    <row r="116" spans="1:18" hidden="1">
      <c r="A116" s="7" t="s">
        <v>60</v>
      </c>
    </row>
    <row r="117" spans="1:18">
      <c r="A117" s="7">
        <v>5</v>
      </c>
      <c r="B117" s="26" t="s">
        <v>102</v>
      </c>
      <c r="C117" s="26"/>
      <c r="D117" s="39" t="s">
        <v>86</v>
      </c>
      <c r="E117" s="39"/>
      <c r="F117" s="39"/>
      <c r="G117" s="39"/>
      <c r="H117" s="39"/>
      <c r="I117" s="39"/>
      <c r="J117" s="39"/>
      <c r="K117" s="39"/>
      <c r="L117" s="7"/>
    </row>
    <row r="118" spans="1:18" hidden="1">
      <c r="A118" s="7" t="s">
        <v>56</v>
      </c>
    </row>
    <row r="119" spans="1:18" hidden="1">
      <c r="A119" s="7" t="s">
        <v>56</v>
      </c>
    </row>
    <row r="120" spans="1:18">
      <c r="A120" s="7">
        <v>9</v>
      </c>
      <c r="B120" s="29" t="s">
        <v>103</v>
      </c>
      <c r="C120" s="29"/>
      <c r="D120" s="30" t="s">
        <v>88</v>
      </c>
      <c r="E120" s="31"/>
      <c r="F120" s="31"/>
      <c r="G120" s="32" t="s">
        <v>89</v>
      </c>
      <c r="H120" s="42">
        <v>1</v>
      </c>
      <c r="I120" s="43"/>
      <c r="J120" s="35"/>
      <c r="K120" s="36">
        <f>IF(AND(H120= "",I120= ""), 0, ROUND(ROUND(J120, 2) * ROUND(IF(I120="",H120,I120),  3), 2))</f>
        <v/>
      </c>
      <c r="L120" s="7"/>
      <c r="N120" s="37">
        <v>0.2</v>
      </c>
      <c r="R120" s="7">
        <v>9337</v>
      </c>
    </row>
    <row r="121" spans="1:18" hidden="1">
      <c r="A121" s="7" t="s">
        <v>46</v>
      </c>
    </row>
    <row r="122" spans="1:18" hidden="1">
      <c r="A122" s="7" t="s">
        <v>60</v>
      </c>
    </row>
    <row r="123" spans="1:18" hidden="1">
      <c r="A123" s="7" t="s">
        <v>47</v>
      </c>
    </row>
    <row r="124" spans="1:18" hidden="1">
      <c r="A124" s="7" t="s">
        <v>38</v>
      </c>
    </row>
    <row r="125" spans="1:18" ht="15.75" customHeight="1">
      <c r="A125" s="7">
        <v>3</v>
      </c>
      <c r="B125" s="26">
        <v>5</v>
      </c>
      <c r="C125" s="26"/>
      <c r="D125" s="27" t="s">
        <v>104</v>
      </c>
      <c r="E125" s="27"/>
      <c r="F125" s="27"/>
      <c r="G125" s="27"/>
      <c r="H125" s="27"/>
      <c r="I125" s="27"/>
      <c r="J125" s="27"/>
      <c r="K125" s="27"/>
      <c r="L125" s="7"/>
    </row>
    <row r="126" spans="1:18">
      <c r="A126" s="7">
        <v>4</v>
      </c>
      <c r="B126" s="26" t="s">
        <v>105</v>
      </c>
      <c r="C126" s="26"/>
      <c r="D126" s="28" t="s">
        <v>106</v>
      </c>
      <c r="E126" s="28"/>
      <c r="F126" s="28"/>
      <c r="G126" s="28"/>
      <c r="H126" s="28"/>
      <c r="I126" s="28"/>
      <c r="J126" s="28"/>
      <c r="K126" s="28"/>
      <c r="L126" s="7"/>
    </row>
    <row r="127" spans="1:18" hidden="1">
      <c r="A127" s="7" t="s">
        <v>42</v>
      </c>
    </row>
    <row r="128" spans="1:18" hidden="1">
      <c r="A128" s="7" t="s">
        <v>42</v>
      </c>
    </row>
    <row r="129" spans="1:18">
      <c r="A129" s="7">
        <v>9</v>
      </c>
      <c r="B129" s="29" t="s">
        <v>107</v>
      </c>
      <c r="C129" s="29"/>
      <c r="D129" s="30" t="s">
        <v>44</v>
      </c>
      <c r="E129" s="31"/>
      <c r="F129" s="31"/>
      <c r="G129" s="32" t="s">
        <v>11</v>
      </c>
      <c r="H129" s="33">
        <v>1</v>
      </c>
      <c r="I129" s="34"/>
      <c r="J129" s="35"/>
      <c r="K129" s="36">
        <f>IF(AND(H129= "",I129= ""), 0, ROUND(ROUND(J129, 2) * ROUND(IF(I129="",H129,I129),  0), 2))</f>
        <v/>
      </c>
      <c r="L129" s="7"/>
      <c r="N129" s="37">
        <v>0.2</v>
      </c>
      <c r="R129" s="7">
        <v>9337</v>
      </c>
    </row>
    <row r="130" spans="1:18" hidden="1">
      <c r="A130" s="7" t="s">
        <v>46</v>
      </c>
    </row>
    <row r="131" spans="1:18" hidden="1">
      <c r="A131" s="7" t="s">
        <v>47</v>
      </c>
    </row>
    <row r="132" spans="1:18" ht="30" customHeight="1">
      <c r="A132" s="7">
        <v>4</v>
      </c>
      <c r="B132" s="26" t="s">
        <v>108</v>
      </c>
      <c r="C132" s="26"/>
      <c r="D132" s="28" t="s">
        <v>109</v>
      </c>
      <c r="E132" s="28"/>
      <c r="F132" s="28"/>
      <c r="G132" s="28"/>
      <c r="H132" s="28"/>
      <c r="I132" s="28"/>
      <c r="J132" s="28"/>
      <c r="K132" s="28"/>
      <c r="L132" s="7"/>
    </row>
    <row r="133" spans="1:18" hidden="1">
      <c r="A133" s="7" t="s">
        <v>42</v>
      </c>
    </row>
    <row r="134" spans="1:18">
      <c r="A134" s="7">
        <v>9</v>
      </c>
      <c r="B134" s="29" t="s">
        <v>110</v>
      </c>
      <c r="C134" s="29"/>
      <c r="D134" s="30" t="s">
        <v>44</v>
      </c>
      <c r="E134" s="31"/>
      <c r="F134" s="31"/>
      <c r="G134" s="32" t="s">
        <v>11</v>
      </c>
      <c r="H134" s="33">
        <v>1</v>
      </c>
      <c r="I134" s="34"/>
      <c r="J134" s="35"/>
      <c r="K134" s="36">
        <f>IF(AND(H134= "",I134= ""), 0, ROUND(ROUND(J134, 2) * ROUND(IF(I134="",H134,I134),  0), 2))</f>
        <v/>
      </c>
      <c r="L134" s="7"/>
      <c r="N134" s="37">
        <v>0.2</v>
      </c>
      <c r="R134" s="7">
        <v>9337</v>
      </c>
    </row>
    <row r="135" spans="1:18" hidden="1">
      <c r="A135" s="7" t="s">
        <v>46</v>
      </c>
    </row>
    <row r="136" spans="1:18" hidden="1">
      <c r="A136" s="7" t="s">
        <v>47</v>
      </c>
    </row>
    <row r="137" spans="1:18">
      <c r="A137" s="7">
        <v>4</v>
      </c>
      <c r="B137" s="26" t="s">
        <v>111</v>
      </c>
      <c r="C137" s="26"/>
      <c r="D137" s="28" t="s">
        <v>112</v>
      </c>
      <c r="E137" s="28"/>
      <c r="F137" s="28"/>
      <c r="G137" s="28"/>
      <c r="H137" s="28"/>
      <c r="I137" s="28"/>
      <c r="J137" s="28"/>
      <c r="K137" s="28"/>
      <c r="L137" s="7"/>
    </row>
    <row r="138" spans="1:18" hidden="1">
      <c r="A138" s="7" t="s">
        <v>42</v>
      </c>
    </row>
    <row r="139" spans="1:18">
      <c r="A139" s="7">
        <v>9</v>
      </c>
      <c r="B139" s="29" t="s">
        <v>113</v>
      </c>
      <c r="C139" s="29"/>
      <c r="D139" s="30" t="s">
        <v>44</v>
      </c>
      <c r="E139" s="31"/>
      <c r="F139" s="31"/>
      <c r="G139" s="32" t="s">
        <v>11</v>
      </c>
      <c r="H139" s="33">
        <v>1</v>
      </c>
      <c r="I139" s="34"/>
      <c r="J139" s="35"/>
      <c r="K139" s="36">
        <f>IF(AND(H139= "",I139= ""), 0, ROUND(ROUND(J139, 2) * ROUND(IF(I139="",H139,I139),  0), 2))</f>
        <v/>
      </c>
      <c r="L139" s="7"/>
      <c r="N139" s="37">
        <v>0.2</v>
      </c>
      <c r="R139" s="7">
        <v>9337</v>
      </c>
    </row>
    <row r="140" spans="1:18" hidden="1">
      <c r="A140" s="7" t="s">
        <v>46</v>
      </c>
    </row>
    <row r="141" spans="1:18" hidden="1">
      <c r="A141" s="7" t="s">
        <v>42</v>
      </c>
    </row>
    <row r="142" spans="1:18" hidden="1">
      <c r="A142" s="7" t="s">
        <v>47</v>
      </c>
    </row>
    <row r="143" spans="1:18">
      <c r="A143" s="7">
        <v>4</v>
      </c>
      <c r="B143" s="26" t="s">
        <v>114</v>
      </c>
      <c r="C143" s="26"/>
      <c r="D143" s="28" t="s">
        <v>115</v>
      </c>
      <c r="E143" s="28"/>
      <c r="F143" s="28"/>
      <c r="G143" s="28"/>
      <c r="H143" s="28"/>
      <c r="I143" s="28"/>
      <c r="J143" s="28"/>
      <c r="K143" s="28"/>
      <c r="L143" s="7"/>
    </row>
    <row r="144" spans="1:18" hidden="1">
      <c r="A144" s="7" t="s">
        <v>42</v>
      </c>
    </row>
    <row r="145" spans="1:18" hidden="1">
      <c r="A145" s="7" t="s">
        <v>42</v>
      </c>
    </row>
    <row r="146" spans="1:18" hidden="1">
      <c r="A146" s="7" t="s">
        <v>42</v>
      </c>
    </row>
    <row r="147" spans="1:18" hidden="1">
      <c r="A147" s="7" t="s">
        <v>42</v>
      </c>
    </row>
    <row r="148" spans="1:18" hidden="1">
      <c r="A148" s="7" t="s">
        <v>42</v>
      </c>
    </row>
    <row r="149" spans="1:18" ht="22.5" customHeight="1">
      <c r="A149" s="7">
        <v>9</v>
      </c>
      <c r="B149" s="29" t="s">
        <v>116</v>
      </c>
      <c r="C149" s="29"/>
      <c r="D149" s="30" t="s">
        <v>117</v>
      </c>
      <c r="E149" s="31"/>
      <c r="F149" s="31"/>
      <c r="G149" s="32" t="s">
        <v>11</v>
      </c>
      <c r="H149" s="33">
        <v>1</v>
      </c>
      <c r="I149" s="34"/>
      <c r="J149" s="35"/>
      <c r="K149" s="36">
        <f>IF(AND(H149= "",I149= ""), 0, ROUND(ROUND(J149, 2) * ROUND(IF(I149="",H149,I149),  0), 2))</f>
        <v/>
      </c>
      <c r="L149" s="7"/>
      <c r="N149" s="37">
        <v>0.2</v>
      </c>
      <c r="R149" s="7">
        <v>9337</v>
      </c>
    </row>
    <row r="150" spans="1:18" hidden="1">
      <c r="A150" s="7" t="s">
        <v>46</v>
      </c>
    </row>
    <row r="151" spans="1:18" hidden="1">
      <c r="A151" s="7" t="s">
        <v>42</v>
      </c>
    </row>
    <row r="152" spans="1:18" hidden="1">
      <c r="A152" s="7" t="s">
        <v>47</v>
      </c>
    </row>
    <row r="153" spans="1:18">
      <c r="A153" s="7">
        <v>4</v>
      </c>
      <c r="B153" s="26" t="s">
        <v>118</v>
      </c>
      <c r="C153" s="26"/>
      <c r="D153" s="28" t="s">
        <v>119</v>
      </c>
      <c r="E153" s="28"/>
      <c r="F153" s="28"/>
      <c r="G153" s="28"/>
      <c r="H153" s="28"/>
      <c r="I153" s="28"/>
      <c r="J153" s="28"/>
      <c r="K153" s="28"/>
      <c r="L153" s="7"/>
    </row>
    <row r="154" spans="1:18" hidden="1">
      <c r="A154" s="7" t="s">
        <v>42</v>
      </c>
    </row>
    <row r="155" spans="1:18" hidden="1">
      <c r="A155" s="7" t="s">
        <v>42</v>
      </c>
    </row>
    <row r="156" spans="1:18" hidden="1">
      <c r="A156" s="7" t="s">
        <v>42</v>
      </c>
    </row>
    <row r="157" spans="1:18" hidden="1">
      <c r="A157" s="7" t="s">
        <v>42</v>
      </c>
    </row>
    <row r="158" spans="1:18" hidden="1">
      <c r="A158" s="7" t="s">
        <v>42</v>
      </c>
    </row>
    <row r="159" spans="1:18" hidden="1">
      <c r="A159" s="7" t="s">
        <v>42</v>
      </c>
    </row>
    <row r="160" spans="1:18">
      <c r="A160" s="7">
        <v>9</v>
      </c>
      <c r="B160" s="29" t="s">
        <v>120</v>
      </c>
      <c r="C160" s="29"/>
      <c r="D160" s="30" t="s">
        <v>44</v>
      </c>
      <c r="E160" s="31"/>
      <c r="F160" s="31"/>
      <c r="G160" s="32" t="s">
        <v>11</v>
      </c>
      <c r="H160" s="33">
        <v>1</v>
      </c>
      <c r="I160" s="34"/>
      <c r="J160" s="35"/>
      <c r="K160" s="36">
        <f>IF(AND(H160= "",I160= ""), 0, ROUND(ROUND(J160, 2) * ROUND(IF(I160="",H160,I160),  0), 2))</f>
        <v/>
      </c>
      <c r="L160" s="7"/>
      <c r="N160" s="37">
        <v>0.2</v>
      </c>
      <c r="R160" s="7">
        <v>9337</v>
      </c>
    </row>
    <row r="161" spans="1:18" hidden="1">
      <c r="A161" s="7" t="s">
        <v>46</v>
      </c>
    </row>
    <row r="162" spans="1:18" hidden="1">
      <c r="A162" s="7" t="s">
        <v>47</v>
      </c>
    </row>
    <row r="163" spans="1:18">
      <c r="A163" s="7">
        <v>4</v>
      </c>
      <c r="B163" s="26" t="s">
        <v>121</v>
      </c>
      <c r="C163" s="26"/>
      <c r="D163" s="28" t="s">
        <v>122</v>
      </c>
      <c r="E163" s="28"/>
      <c r="F163" s="28"/>
      <c r="G163" s="28"/>
      <c r="H163" s="28"/>
      <c r="I163" s="28"/>
      <c r="J163" s="28"/>
      <c r="K163" s="28"/>
      <c r="L163" s="7"/>
    </row>
    <row r="164" spans="1:18" hidden="1">
      <c r="A164" s="7" t="s">
        <v>42</v>
      </c>
    </row>
    <row r="165" spans="1:18" hidden="1">
      <c r="A165" s="7" t="s">
        <v>42</v>
      </c>
    </row>
    <row r="166" spans="1:18" hidden="1">
      <c r="A166" s="7" t="s">
        <v>42</v>
      </c>
    </row>
    <row r="167" spans="1:18">
      <c r="A167" s="7">
        <v>9</v>
      </c>
      <c r="B167" s="29" t="s">
        <v>123</v>
      </c>
      <c r="C167" s="29"/>
      <c r="D167" s="30" t="s">
        <v>44</v>
      </c>
      <c r="E167" s="31"/>
      <c r="F167" s="31"/>
      <c r="G167" s="32" t="s">
        <v>11</v>
      </c>
      <c r="H167" s="33">
        <v>1</v>
      </c>
      <c r="I167" s="34"/>
      <c r="J167" s="35"/>
      <c r="K167" s="36">
        <f>IF(AND(H167= "",I167= ""), 0, ROUND(ROUND(J167, 2) * ROUND(IF(I167="",H167,I167),  0), 2))</f>
        <v/>
      </c>
      <c r="L167" s="7"/>
      <c r="N167" s="37">
        <v>0.2</v>
      </c>
      <c r="R167" s="7">
        <v>9337</v>
      </c>
    </row>
    <row r="168" spans="1:18" hidden="1">
      <c r="A168" s="7" t="s">
        <v>46</v>
      </c>
    </row>
    <row r="169" spans="1:18" hidden="1">
      <c r="A169" s="7" t="s">
        <v>47</v>
      </c>
    </row>
    <row r="170" spans="1:18" hidden="1">
      <c r="A170" s="7" t="s">
        <v>38</v>
      </c>
    </row>
    <row r="171" spans="1:18" ht="31.5" customHeight="1">
      <c r="B171" s="3"/>
      <c r="C171" s="3"/>
      <c r="D171" s="44" t="s">
        <v>124</v>
      </c>
      <c r="E171" s="44"/>
      <c r="F171" s="44"/>
      <c r="G171" s="44"/>
      <c r="H171" s="44"/>
      <c r="I171" s="44"/>
      <c r="J171" s="44"/>
      <c r="K171" s="44"/>
    </row>
    <row r="173" spans="1:18">
      <c r="D173" s="45" t="s">
        <v>125</v>
      </c>
      <c r="E173" s="45"/>
      <c r="F173" s="45"/>
      <c r="G173" s="45"/>
      <c r="H173" s="45"/>
      <c r="I173" s="45"/>
      <c r="J173" s="45"/>
      <c r="K173" s="45"/>
    </row>
    <row r="174" spans="1:18">
      <c r="D174" s="46" t="s">
        <v>126</v>
      </c>
      <c r="E174" s="47"/>
      <c r="F174" s="47"/>
      <c r="G174" s="48">
        <f>SUMIF(L10:L10, "", K10:K10)</f>
        <v/>
      </c>
      <c r="H174" s="48"/>
      <c r="I174" s="48"/>
      <c r="J174" s="48"/>
      <c r="K174" s="48"/>
    </row>
    <row r="175" spans="1:18">
      <c r="D175" s="49" t="s">
        <v>127</v>
      </c>
      <c r="E175" s="50"/>
      <c r="F175" s="50"/>
      <c r="G175" s="51">
        <f>SUMIF(L10:L10, "", K10:K10)</f>
        <v/>
      </c>
      <c r="H175" s="52"/>
      <c r="I175" s="52"/>
      <c r="J175" s="52"/>
      <c r="K175" s="52"/>
    </row>
    <row r="176" spans="1:18" ht="25.5" customHeight="1">
      <c r="D176" s="46" t="s">
        <v>128</v>
      </c>
      <c r="E176" s="47"/>
      <c r="F176" s="47"/>
      <c r="G176" s="48">
        <f>SUMIF(L29:L71, "", K29:K71)</f>
        <v/>
      </c>
      <c r="H176" s="48"/>
      <c r="I176" s="48"/>
      <c r="J176" s="48"/>
      <c r="K176" s="48"/>
    </row>
    <row r="177" spans="4:11">
      <c r="D177" s="49" t="s">
        <v>129</v>
      </c>
      <c r="E177" s="50"/>
      <c r="F177" s="50"/>
      <c r="G177" s="51">
        <f>0</f>
        <v/>
      </c>
      <c r="H177" s="52"/>
      <c r="I177" s="52"/>
      <c r="J177" s="52"/>
      <c r="K177" s="52"/>
    </row>
    <row r="178" spans="4:11">
      <c r="D178" s="49" t="s">
        <v>130</v>
      </c>
      <c r="E178" s="50"/>
      <c r="F178" s="50"/>
      <c r="G178" s="51">
        <f>SUMIF(L29:L29, "", K29:K29)</f>
        <v/>
      </c>
      <c r="H178" s="52"/>
      <c r="I178" s="52"/>
      <c r="J178" s="52"/>
      <c r="K178" s="52"/>
    </row>
    <row r="179" spans="4:11">
      <c r="D179" s="49" t="s">
        <v>131</v>
      </c>
      <c r="E179" s="50"/>
      <c r="F179" s="50"/>
      <c r="G179" s="51">
        <f>SUMIF(L38:L38, "", K38:K38)</f>
        <v/>
      </c>
      <c r="H179" s="52"/>
      <c r="I179" s="52"/>
      <c r="J179" s="52"/>
      <c r="K179" s="52"/>
    </row>
    <row r="180" spans="4:11">
      <c r="D180" s="49" t="s">
        <v>132</v>
      </c>
      <c r="E180" s="50"/>
      <c r="F180" s="50"/>
      <c r="G180" s="51">
        <f>SUMIF(L49:L71, "", K49:K71)</f>
        <v/>
      </c>
      <c r="H180" s="52"/>
      <c r="I180" s="52"/>
      <c r="J180" s="52"/>
      <c r="K180" s="52"/>
    </row>
    <row r="181" spans="4:11" ht="25.5" customHeight="1">
      <c r="D181" s="46" t="s">
        <v>133</v>
      </c>
      <c r="E181" s="47"/>
      <c r="F181" s="47"/>
      <c r="G181" s="48">
        <f>SUMIF(L91:L120, "", K91:K120)</f>
        <v/>
      </c>
      <c r="H181" s="48"/>
      <c r="I181" s="48"/>
      <c r="J181" s="48"/>
      <c r="K181" s="48"/>
    </row>
    <row r="182" spans="4:11">
      <c r="D182" s="49" t="s">
        <v>134</v>
      </c>
      <c r="E182" s="50"/>
      <c r="F182" s="50"/>
      <c r="G182" s="51">
        <f>0</f>
        <v/>
      </c>
      <c r="H182" s="52"/>
      <c r="I182" s="52"/>
      <c r="J182" s="52"/>
      <c r="K182" s="52"/>
    </row>
    <row r="183" spans="4:11">
      <c r="D183" s="49" t="s">
        <v>135</v>
      </c>
      <c r="E183" s="50"/>
      <c r="F183" s="50"/>
      <c r="G183" s="51">
        <f>SUMIF(L91:L91, "", K91:K91)</f>
        <v/>
      </c>
      <c r="H183" s="52"/>
      <c r="I183" s="52"/>
      <c r="J183" s="52"/>
      <c r="K183" s="52"/>
    </row>
    <row r="184" spans="4:11">
      <c r="D184" s="49" t="s">
        <v>136</v>
      </c>
      <c r="E184" s="50"/>
      <c r="F184" s="50"/>
      <c r="G184" s="51">
        <f>SUMIF(L102:L120, "", K102:K120)</f>
        <v/>
      </c>
      <c r="H184" s="52"/>
      <c r="I184" s="52"/>
      <c r="J184" s="52"/>
      <c r="K184" s="52"/>
    </row>
    <row r="185" spans="4:11">
      <c r="D185" s="46" t="s">
        <v>137</v>
      </c>
      <c r="E185" s="47"/>
      <c r="F185" s="47"/>
      <c r="G185" s="48">
        <f>SUMIF(L129:L167, "", K129:K167)</f>
        <v/>
      </c>
      <c r="H185" s="48"/>
      <c r="I185" s="48"/>
      <c r="J185" s="48"/>
      <c r="K185" s="48"/>
    </row>
    <row r="186" spans="4:11">
      <c r="D186" s="49" t="s">
        <v>138</v>
      </c>
      <c r="E186" s="50"/>
      <c r="F186" s="50"/>
      <c r="G186" s="51">
        <f>SUMIF(L129:L129, "", K129:K129)</f>
        <v/>
      </c>
      <c r="H186" s="52"/>
      <c r="I186" s="52"/>
      <c r="J186" s="52"/>
      <c r="K186" s="52"/>
    </row>
    <row r="187" spans="4:11">
      <c r="D187" s="49" t="s">
        <v>139</v>
      </c>
      <c r="E187" s="50"/>
      <c r="F187" s="50"/>
      <c r="G187" s="51">
        <f>SUMIF(L134:L134, "", K134:K134)</f>
        <v/>
      </c>
      <c r="H187" s="52"/>
      <c r="I187" s="52"/>
      <c r="J187" s="52"/>
      <c r="K187" s="52"/>
    </row>
    <row r="188" spans="4:11">
      <c r="D188" s="49" t="s">
        <v>140</v>
      </c>
      <c r="E188" s="50"/>
      <c r="F188" s="50"/>
      <c r="G188" s="51">
        <f>SUMIF(L139:L139, "", K139:K139)</f>
        <v/>
      </c>
      <c r="H188" s="52"/>
      <c r="I188" s="52"/>
      <c r="J188" s="52"/>
      <c r="K188" s="52"/>
    </row>
    <row r="189" spans="4:11">
      <c r="D189" s="49" t="s">
        <v>141</v>
      </c>
      <c r="E189" s="50"/>
      <c r="F189" s="50"/>
      <c r="G189" s="51">
        <f>SUMIF(L149:L149, "", K149:K149)</f>
        <v/>
      </c>
      <c r="H189" s="52"/>
      <c r="I189" s="52"/>
      <c r="J189" s="52"/>
      <c r="K189" s="52"/>
    </row>
    <row r="190" spans="4:11">
      <c r="D190" s="49" t="s">
        <v>142</v>
      </c>
      <c r="E190" s="50"/>
      <c r="F190" s="50"/>
      <c r="G190" s="51">
        <f>SUMIF(L160:L160, "", K160:K160)</f>
        <v/>
      </c>
      <c r="H190" s="52"/>
      <c r="I190" s="52"/>
      <c r="J190" s="52"/>
      <c r="K190" s="52"/>
    </row>
    <row r="191" spans="4:11">
      <c r="D191" s="49" t="s">
        <v>143</v>
      </c>
      <c r="E191" s="50"/>
      <c r="F191" s="50"/>
      <c r="G191" s="51">
        <f>SUMIF(L167:L167, "", K167:K167)</f>
        <v/>
      </c>
      <c r="H191" s="52"/>
      <c r="I191" s="52"/>
      <c r="J191" s="52"/>
      <c r="K191" s="52"/>
    </row>
    <row r="192" spans="4:11">
      <c r="D192" s="53" t="s">
        <v>144</v>
      </c>
      <c r="E192" s="54"/>
      <c r="F192" s="54"/>
      <c r="G192" s="55"/>
      <c r="H192" s="55"/>
      <c r="I192" s="55"/>
      <c r="J192" s="55"/>
      <c r="K192" s="56"/>
    </row>
    <row r="193" spans="1:11">
      <c r="D193" s="57"/>
      <c r="E193" s="3"/>
      <c r="F193" s="3"/>
      <c r="G193" s="3"/>
      <c r="H193" s="3"/>
      <c r="I193" s="3"/>
      <c r="J193" s="3"/>
      <c r="K193" s="58"/>
    </row>
    <row r="194" spans="1:11">
      <c r="A194" s="38"/>
      <c r="D194" s="59" t="s">
        <v>145</v>
      </c>
      <c r="E194" s="7"/>
      <c r="F194" s="7"/>
      <c r="G194" s="60">
        <f>SUMIF(L5:L171, IF(L4="","",L4), K5:K171)</f>
        <v/>
      </c>
      <c r="H194" s="61"/>
      <c r="I194" s="61"/>
      <c r="J194" s="61"/>
      <c r="K194" s="62"/>
    </row>
    <row r="195" spans="1:11">
      <c r="A195" s="38"/>
      <c r="D195" s="59" t="s">
        <v>146</v>
      </c>
      <c r="E195" s="7"/>
      <c r="F195" s="7"/>
      <c r="G195" s="60">
        <f>ROUND(SUMIF(L5:L171, IF(L4="","",L4), K5:K171) * 0.2, 2)</f>
        <v/>
      </c>
      <c r="H195" s="61"/>
      <c r="I195" s="61"/>
      <c r="J195" s="61"/>
      <c r="K195" s="62"/>
    </row>
    <row r="196" spans="1:11">
      <c r="D196" s="63" t="s">
        <v>147</v>
      </c>
      <c r="E196" s="64"/>
      <c r="F196" s="64"/>
      <c r="G196" s="65">
        <f>SUM(G194:G195)</f>
        <v/>
      </c>
      <c r="H196" s="66"/>
      <c r="I196" s="66"/>
      <c r="J196" s="66"/>
      <c r="K196" s="67"/>
    </row>
    <row r="197" spans="1:11">
      <c r="D197" s="50"/>
      <c r="E197" s="7"/>
      <c r="F197" s="7"/>
      <c r="G197" s="7"/>
      <c r="H197" s="7"/>
      <c r="I197" s="7"/>
      <c r="J197" s="7"/>
      <c r="K197" s="7"/>
    </row>
    <row r="198" spans="1:11">
      <c r="D198" s="68" t="s">
        <v>148</v>
      </c>
      <c r="E198" s="68"/>
      <c r="F198" s="68"/>
      <c r="G198" s="68"/>
      <c r="H198" s="68"/>
      <c r="I198" s="68"/>
      <c r="J198" s="68"/>
      <c r="K198" s="68"/>
    </row>
    <row r="199" spans="1:11">
      <c r="D199" s="69">
        <f>IF('Paramètres'!AA2&lt;&gt;"",'Paramètres'!AA2,"")</f>
        <v/>
      </c>
      <c r="E199" s="69"/>
      <c r="F199" s="69"/>
      <c r="G199" s="69"/>
      <c r="H199" s="69"/>
      <c r="I199" s="69"/>
      <c r="J199" s="69"/>
      <c r="K199" s="69"/>
    </row>
    <row r="200" spans="1:11">
      <c r="D200" s="69"/>
      <c r="E200" s="69"/>
      <c r="F200" s="69"/>
      <c r="G200" s="69"/>
      <c r="H200" s="69"/>
      <c r="I200" s="69"/>
      <c r="J200" s="69"/>
      <c r="K200" s="69"/>
    </row>
    <row r="201" spans="1:11" ht="56.7" customHeight="1">
      <c r="G201" s="70" t="s">
        <v>149</v>
      </c>
      <c r="H201" s="70"/>
      <c r="I201" s="70"/>
      <c r="J201" s="70"/>
      <c r="K201" s="70"/>
    </row>
    <row r="203" spans="1:11">
      <c r="D203" s="71" t="s">
        <v>150</v>
      </c>
      <c r="E203" s="71"/>
      <c r="G203" s="71" t="s">
        <v>151</v>
      </c>
      <c r="H203" s="71"/>
      <c r="I203" s="71"/>
      <c r="J203" s="71"/>
      <c r="K203" s="71"/>
    </row>
    <row r="204" spans="1:11" ht="85.05" customHeight="1">
      <c r="D204" s="71"/>
      <c r="E204" s="71"/>
      <c r="G204" s="71"/>
      <c r="H204" s="71"/>
      <c r="I204" s="71"/>
      <c r="J204" s="71"/>
      <c r="K204" s="71"/>
    </row>
    <row r="205" spans="1:11">
      <c r="D205" s="72" t="s">
        <v>152</v>
      </c>
      <c r="E205" s="72"/>
      <c r="F205" s="72"/>
      <c r="G205" s="72"/>
      <c r="H205" s="72"/>
      <c r="I205" s="72"/>
      <c r="J205" s="72"/>
      <c r="K205" s="72"/>
    </row>
  </sheetData>
  <sheetProtection password="E95E" sheet="1" objects="1" selectLockedCells="1"/>
  <mergeCells count="105">
    <mergeCell ref="D3:F3"/>
    <mergeCell ref="D4:F4"/>
    <mergeCell ref="D7:F7"/>
    <mergeCell ref="D8:F8"/>
    <mergeCell ref="D10:F10"/>
    <mergeCell ref="D14:F14"/>
    <mergeCell ref="D15:F15"/>
    <mergeCell ref="D26:F26"/>
    <mergeCell ref="D27:F27"/>
    <mergeCell ref="D29:F29"/>
    <mergeCell ref="D33:F33"/>
    <mergeCell ref="D34:F34"/>
    <mergeCell ref="D38:F38"/>
    <mergeCell ref="D42:F42"/>
    <mergeCell ref="D43:F43"/>
    <mergeCell ref="D49:F49"/>
    <mergeCell ref="D51:F51"/>
    <mergeCell ref="D54:F54"/>
    <mergeCell ref="D57:F57"/>
    <mergeCell ref="D60:F60"/>
    <mergeCell ref="D63:F63"/>
    <mergeCell ref="D65:F65"/>
    <mergeCell ref="D68:F68"/>
    <mergeCell ref="D71:F71"/>
    <mergeCell ref="D76:F76"/>
    <mergeCell ref="D77:F77"/>
    <mergeCell ref="D88:F88"/>
    <mergeCell ref="D89:F89"/>
    <mergeCell ref="D91:F91"/>
    <mergeCell ref="D95:F95"/>
    <mergeCell ref="D96:F96"/>
    <mergeCell ref="D102:F102"/>
    <mergeCell ref="D105:F105"/>
    <mergeCell ref="D108:F108"/>
    <mergeCell ref="D111:F111"/>
    <mergeCell ref="D114:F114"/>
    <mergeCell ref="D117:F117"/>
    <mergeCell ref="D120:F120"/>
    <mergeCell ref="D125:F125"/>
    <mergeCell ref="D126:F126"/>
    <mergeCell ref="D129:F129"/>
    <mergeCell ref="D132:F132"/>
    <mergeCell ref="D134:F134"/>
    <mergeCell ref="D137:F137"/>
    <mergeCell ref="D139:F139"/>
    <mergeCell ref="D143:F143"/>
    <mergeCell ref="D149:F149"/>
    <mergeCell ref="D153:F153"/>
    <mergeCell ref="D160:F160"/>
    <mergeCell ref="D163:F163"/>
    <mergeCell ref="D167:F167"/>
    <mergeCell ref="D171:K171"/>
    <mergeCell ref="D173:K173"/>
    <mergeCell ref="G174:K174"/>
    <mergeCell ref="D174:F174"/>
    <mergeCell ref="G175:K175"/>
    <mergeCell ref="D175:F175"/>
    <mergeCell ref="G176:K176"/>
    <mergeCell ref="D176:F176"/>
    <mergeCell ref="G177:K177"/>
    <mergeCell ref="D177:F177"/>
    <mergeCell ref="G178:K178"/>
    <mergeCell ref="D178:F178"/>
    <mergeCell ref="G179:K179"/>
    <mergeCell ref="D179:F179"/>
    <mergeCell ref="G180:K180"/>
    <mergeCell ref="D180:F180"/>
    <mergeCell ref="G181:K181"/>
    <mergeCell ref="D181:F181"/>
    <mergeCell ref="G182:K182"/>
    <mergeCell ref="D182:F182"/>
    <mergeCell ref="G183:K183"/>
    <mergeCell ref="D183:F183"/>
    <mergeCell ref="G184:K184"/>
    <mergeCell ref="D184:F184"/>
    <mergeCell ref="G185:K185"/>
    <mergeCell ref="D185:F185"/>
    <mergeCell ref="G186:K186"/>
    <mergeCell ref="D186:F186"/>
    <mergeCell ref="G187:K187"/>
    <mergeCell ref="D187:F187"/>
    <mergeCell ref="G188:K188"/>
    <mergeCell ref="D188:F188"/>
    <mergeCell ref="G189:K189"/>
    <mergeCell ref="D189:F189"/>
    <mergeCell ref="G190:K190"/>
    <mergeCell ref="D190:F190"/>
    <mergeCell ref="G191:K191"/>
    <mergeCell ref="D191:F191"/>
    <mergeCell ref="D192:F192"/>
    <mergeCell ref="D193:K193"/>
    <mergeCell ref="D194:F194"/>
    <mergeCell ref="G194:K194"/>
    <mergeCell ref="D195:F195"/>
    <mergeCell ref="G195:K195"/>
    <mergeCell ref="D196:F196"/>
    <mergeCell ref="G196:K196"/>
    <mergeCell ref="D197:K197"/>
    <mergeCell ref="D198:K198"/>
    <mergeCell ref="D199:K199"/>
    <mergeCell ref="D200:K200"/>
    <mergeCell ref="G201:K201"/>
    <mergeCell ref="D203:E204"/>
    <mergeCell ref="G203:K204"/>
    <mergeCell ref="D205:K205"/>
  </mergeCells>
  <pageMargins left="0.5511811023622" right="0.5511811023622" top="0.5511811023622" bottom="0.5511811023622" header="0.23622047244094" footer="0.23622047244094"/>
  <pageSetup paperSize="9" fitToHeight="0" orientation="portrait"/>
  <headerFooter>
    <oddHeader>&amp;LNK 24.1225 - EXTENTION BÂTIMENT ADRIEN DANY
87000 LIMOGES&amp;RDPGF -  FLUIDES MEDICAUX 
PRO-DCE - Edition du 22/12/2025</oddHeader>
    <oddFooter>&amp;L&amp;G&amp;RPage &amp;P/&amp;N</oddFooter>
  </headerFooter>
  <legacyDrawingHF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A98"/>
  <sheetViews>
    <sheetView showGridLines="0" workbookViewId="0"/>
  </sheetViews>
  <sheetFormatPr defaultRowHeight="12.75" customHeight="1"/>
  <cols>
    <col min="1" max="1" width="11.42578125" customWidth="1"/>
    <col min="2" max="2" width="35" customWidth="1"/>
    <col min="3" max="10" width="11.42578125" customWidth="1"/>
  </cols>
  <sheetData>
    <row r="1" spans="1:27" ht="12.75" customHeight="1">
      <c r="B1" s="47" t="s">
        <v>153</v>
      </c>
      <c r="AA1" s="7">
        <f>IF('DPGF'!G196&lt;&gt;"",'DPGF'!G196,"0")</f>
        <v/>
      </c>
    </row>
    <row r="2" spans="1:27" ht="12.75" customHeight="1">
      <c r="AA2" s="7">
        <f>UPPER(MID(AA98,1,1))&amp;MID(AA98,2,168)</f>
        <v/>
      </c>
    </row>
    <row r="3" spans="1:27" ht="25.5" customHeight="1">
      <c r="A3" s="73" t="s">
        <v>154</v>
      </c>
      <c r="B3" s="70" t="s">
        <v>155</v>
      </c>
      <c r="C3" s="74" t="s">
        <v>180</v>
      </c>
      <c r="D3" s="74"/>
      <c r="E3" s="74"/>
      <c r="F3" s="74"/>
      <c r="G3" s="74"/>
      <c r="H3" s="74"/>
      <c r="I3" s="74"/>
      <c r="J3" s="74"/>
      <c r="AA3" s="7">
        <f>INT(AA1/1000000)</f>
        <v/>
      </c>
    </row>
    <row r="4" spans="1:27" ht="12.75" customHeight="1">
      <c r="AA4" s="7">
        <f>INT((AA1-AA3*1000000)/1000)</f>
        <v/>
      </c>
    </row>
    <row r="5" spans="1:27" ht="25.5" customHeight="1">
      <c r="A5" s="73" t="s">
        <v>156</v>
      </c>
      <c r="B5" s="70" t="s">
        <v>157</v>
      </c>
      <c r="C5" s="74" t="s">
        <v>181</v>
      </c>
      <c r="D5" s="74"/>
      <c r="E5" s="74"/>
      <c r="F5" s="74"/>
      <c r="G5" s="74"/>
      <c r="H5" s="74"/>
      <c r="I5" s="74"/>
      <c r="J5" s="74"/>
      <c r="AA5" s="7">
        <f>INT(AA1-AA3*1000000-AA4*1000)</f>
        <v/>
      </c>
    </row>
    <row r="6" spans="1:27" ht="12.75" customHeight="1">
      <c r="AA6" s="7">
        <f>ROUND(AA1-AA3*1000000-AA4*1000-AA5,2)*100</f>
        <v/>
      </c>
    </row>
    <row r="7" spans="1:27" ht="12.75" customHeight="1">
      <c r="A7" s="73" t="s">
        <v>166</v>
      </c>
      <c r="B7" s="70" t="s">
        <v>167</v>
      </c>
      <c r="C7" s="74" t="s">
        <v>182</v>
      </c>
      <c r="AA7" s="7">
        <f>AA3-AA12*100</f>
        <v/>
      </c>
    </row>
    <row r="8" spans="1:27" ht="12.75" customHeight="1">
      <c r="AA8" s="7">
        <f>0</f>
        <v/>
      </c>
    </row>
    <row r="9" spans="1:27" ht="12.75" customHeight="1">
      <c r="A9" s="73" t="s">
        <v>168</v>
      </c>
      <c r="B9" s="70" t="s">
        <v>169</v>
      </c>
      <c r="C9" s="74"/>
      <c r="AA9" s="7">
        <f>AA4-AA15*100</f>
        <v/>
      </c>
    </row>
    <row r="10" spans="1:27" ht="12.75" customHeight="1">
      <c r="AA10" s="7">
        <f>ROUND(AA5-AA18*100,0)</f>
        <v/>
      </c>
    </row>
    <row r="11" spans="1:27" ht="25.5" customHeight="1">
      <c r="A11" s="73" t="s">
        <v>158</v>
      </c>
      <c r="B11" s="70" t="s">
        <v>159</v>
      </c>
      <c r="C11" s="74" t="s">
        <v>37</v>
      </c>
      <c r="D11" s="74"/>
      <c r="E11" s="74"/>
      <c r="F11" s="74"/>
      <c r="G11" s="74"/>
      <c r="H11" s="74"/>
      <c r="I11" s="74"/>
      <c r="J11" s="74"/>
      <c r="AA11" s="7">
        <f>AA6</f>
        <v/>
      </c>
    </row>
    <row r="12" spans="1:27" ht="12.75" customHeight="1">
      <c r="AA12" s="7">
        <f>INT(AA3/100)</f>
        <v/>
      </c>
    </row>
    <row r="13" spans="1:27" ht="12.75" customHeight="1">
      <c r="A13" s="73" t="s">
        <v>170</v>
      </c>
      <c r="B13" s="70" t="s">
        <v>171</v>
      </c>
      <c r="C13" s="74" t="s">
        <v>183</v>
      </c>
      <c r="AA13" s="7">
        <f>INT((AA3-AA12*100)/10)</f>
        <v/>
      </c>
    </row>
    <row r="14" spans="1:27" ht="12.75" customHeight="1">
      <c r="AA14" s="7">
        <f>AA3-AA12*100-AA13*10</f>
        <v/>
      </c>
    </row>
    <row r="15" spans="1:27" ht="12.75" customHeight="1">
      <c r="A15" s="73" t="s">
        <v>172</v>
      </c>
      <c r="B15" s="70" t="s">
        <v>173</v>
      </c>
      <c r="C15" s="74" t="s">
        <v>184</v>
      </c>
      <c r="AA15" s="7">
        <f>INT(AA4/100)</f>
        <v/>
      </c>
    </row>
    <row r="16" spans="1:27" ht="12.75" customHeight="1">
      <c r="AA16" s="7">
        <f>INT((AA4-AA15*100)/10)</f>
        <v/>
      </c>
    </row>
    <row r="17" spans="1:27" ht="12.75" customHeight="1">
      <c r="A17" s="73" t="s">
        <v>174</v>
      </c>
      <c r="B17" s="70" t="s">
        <v>175</v>
      </c>
      <c r="C17" s="74" t="s">
        <v>185</v>
      </c>
      <c r="AA17" s="7">
        <f>AA4-AA15*100-AA16*10</f>
        <v/>
      </c>
    </row>
    <row r="18" spans="1:27" ht="12.75" customHeight="1">
      <c r="AA18" s="7">
        <f>INT(AA5/100)</f>
        <v/>
      </c>
    </row>
    <row r="19" spans="1:27" ht="12.75" customHeight="1">
      <c r="C19" s="75">
        <v>0.2</v>
      </c>
      <c r="E19" s="76" t="s">
        <v>176</v>
      </c>
      <c r="AA19" s="7">
        <f>INT((AA5-AA18*100)/10)</f>
        <v/>
      </c>
    </row>
    <row r="20" spans="1:27" ht="12.75" customHeight="1">
      <c r="C20" s="77">
        <v>0.055</v>
      </c>
      <c r="E20" s="76" t="s">
        <v>177</v>
      </c>
      <c r="AA20" s="7">
        <f>AA5-AA18*100-AA19*10</f>
        <v/>
      </c>
    </row>
    <row r="21" spans="1:27" ht="12.75" customHeight="1">
      <c r="C21" s="77">
        <v>0</v>
      </c>
      <c r="E21" s="76" t="s">
        <v>178</v>
      </c>
      <c r="AA21" s="7">
        <f>INT(AA6/10)</f>
        <v/>
      </c>
    </row>
    <row r="22" spans="1:27" ht="12.75" customHeight="1">
      <c r="C22" s="78">
        <v>0</v>
      </c>
      <c r="E22" s="76" t="s">
        <v>179</v>
      </c>
      <c r="AA22" s="7">
        <f>ROUND(AA6-AA21*10,0)</f>
        <v/>
      </c>
    </row>
    <row r="23" spans="1:27" ht="12.75" customHeight="1">
      <c r="AA23" s="7">
        <f>IF(AA12=0,"",IF(AA12=1,"",IF(AA12=2,"deux ",IF(AA12=3,"trois ",IF(AA12=4,"quatre ",IF(AA12=5,"cinq ",AA42))))))</f>
        <v/>
      </c>
    </row>
    <row r="24" spans="1:27" ht="12.75" customHeight="1">
      <c r="A24" s="73" t="s">
        <v>160</v>
      </c>
      <c r="B24" s="70" t="s">
        <v>161</v>
      </c>
      <c r="C24" s="74"/>
      <c r="D24" s="74"/>
      <c r="E24" s="74"/>
      <c r="F24" s="74"/>
      <c r="G24" s="74"/>
      <c r="H24" s="74"/>
      <c r="I24" s="74"/>
      <c r="J24" s="74"/>
      <c r="AA24" s="7">
        <f>IF(AA12=0,"",IF(AA12&lt;2,"cent ",AA43))</f>
        <v/>
      </c>
    </row>
    <row r="25" spans="1:27" ht="12.75" customHeight="1">
      <c r="AA25" s="7">
        <f>IF(AA13=1,AA44,IF(AA13=7,AA64,IF(AA13=9,AA80,AA89)))</f>
        <v/>
      </c>
    </row>
    <row r="26" spans="1:27" ht="12.75" customHeight="1">
      <c r="A26" s="73" t="s">
        <v>162</v>
      </c>
      <c r="B26" s="70" t="s">
        <v>163</v>
      </c>
      <c r="C26" s="74" t="s">
        <v>186</v>
      </c>
      <c r="D26" s="74"/>
      <c r="E26" s="74"/>
      <c r="F26" s="74"/>
      <c r="G26" s="74"/>
      <c r="H26" s="74"/>
      <c r="I26" s="74"/>
      <c r="J26" s="74"/>
      <c r="AA26" s="7">
        <f>IF(AA7=11,"",IF(AA7=12,"",IF(AA7=13,"",IF(AA7=14,"",IF(AA7=15,"",IF(AA7=16,"",AA45))))))</f>
        <v/>
      </c>
    </row>
    <row r="27" spans="1:27" ht="12.75" customHeight="1">
      <c r="AA27" s="7">
        <f>IF(AA3=0,"",IF(AA3&lt;2,"million ","millions "))</f>
        <v/>
      </c>
    </row>
    <row r="28" spans="1:27" ht="12.75" customHeight="1">
      <c r="A28" s="73" t="s">
        <v>164</v>
      </c>
      <c r="B28" s="70" t="s">
        <v>165</v>
      </c>
      <c r="C28" s="74"/>
      <c r="D28" s="74"/>
      <c r="E28" s="74"/>
      <c r="F28" s="74"/>
      <c r="G28" s="74"/>
      <c r="H28" s="74"/>
      <c r="I28" s="74"/>
      <c r="J28" s="74"/>
      <c r="AA28" s="7">
        <f>IF(AA8=1,"",IF(AA15=0,"",IF(AA15=1,"",IF(AA15=2,"deux ",IF(AA15=3,"trois ",IF(AA15=4,"quatre ",IF(AA15=5,"cinq ",AA46)))))))</f>
        <v/>
      </c>
    </row>
    <row r="29" spans="1:27" ht="12.75" customHeight="1">
      <c r="AA29" s="7">
        <f>IF(AA15=0,"",IF(AA15&lt;2,"cent ",AA47))</f>
        <v/>
      </c>
    </row>
    <row r="30" spans="1:27" ht="12.75" customHeight="1">
      <c r="AA30" s="7">
        <f>IF(AA16=1,AA48,IF(AA16=7,AA66,IF(AA16=9,AA81,AA90)))</f>
        <v/>
      </c>
    </row>
    <row r="31" spans="1:27" ht="12.75" customHeight="1">
      <c r="AA31" s="7">
        <f>IF(AA4=1,"",AA49)</f>
        <v/>
      </c>
    </row>
    <row r="32" spans="1:27" ht="12.75" customHeight="1">
      <c r="AA32" s="7">
        <f>IF(AA4&gt;0,"mille ","")</f>
        <v/>
      </c>
    </row>
    <row r="33" spans="27:27" ht="12.75" customHeight="1">
      <c r="AA33" s="7">
        <f>IF(INT(AA1)=0,"zéro ",IF(AA18=0,"",IF(AA18=1,"",IF(AA18=2,"deux ",IF(AA18=3,"trois ",IF(AA18=4,"quatre ",IF(AA18=5,"cinq ",AA50)))))))</f>
        <v/>
      </c>
    </row>
    <row r="34" spans="27:27" ht="12.75" customHeight="1">
      <c r="AA34" s="7">
        <f>IF(AA18=0,"",IF(AA18&lt;2,"cent ",AA51))</f>
        <v/>
      </c>
    </row>
    <row r="35" spans="27:27" ht="12.75" customHeight="1">
      <c r="AA35" s="7">
        <f>IF(AA19=1,AA52,IF(AA19=7,AA68,IF(AA19=9,AA83,AA91)))</f>
        <v/>
      </c>
    </row>
    <row r="36" spans="27:27" ht="12.75" customHeight="1">
      <c r="AA36" s="7">
        <f>IF(AA10=11,"",IF(AA10=12,"",IF(AA10=13,"",IF(AA10=14,"",IF(AA10=15,"",IF(AA10=16,"",AA53))))))</f>
        <v/>
      </c>
    </row>
    <row r="37" spans="27:27" ht="12.75" customHeight="1">
      <c r="AA37" s="7">
        <f>IF(INT(AA1&lt;2),"euro ","euros ")</f>
        <v/>
      </c>
    </row>
    <row r="38" spans="27:27" ht="12.75" customHeight="1">
      <c r="AA38" s="7">
        <f>IF(AA6&gt;0,"et ","")</f>
        <v/>
      </c>
    </row>
    <row r="39" spans="27:27" ht="12.75" customHeight="1">
      <c r="AA39" s="7">
        <f>IF(AA21=1,AA54,IF(AA21=7,AA70,IF(AA21=9,AA84,AA92)))</f>
        <v/>
      </c>
    </row>
    <row r="40" spans="27:27" ht="12.75" customHeight="1">
      <c r="AA40" s="7">
        <f>IF(AA11=11,"",IF(AA11=12,"",IF(AA11=13,"",IF(AA11=14,"",IF(AA11=15,"",IF(AA11=16,"",AA55))))))</f>
        <v/>
      </c>
    </row>
    <row r="41" spans="27:27" ht="12.75" customHeight="1">
      <c r="AA41" s="7">
        <f>IF(AA6=0,"",IF(AA6&lt;2,"centime","centimes"))</f>
        <v/>
      </c>
    </row>
    <row r="42" spans="27:27" ht="12.75" customHeight="1">
      <c r="AA42" s="7">
        <f>IF(AA3=0," ",IF(AA12=6,"six ",IF(AA12=7,"sept ",IF(AA12=8,"huit ",IF(AA12=9,"neuf ",)))))</f>
        <v/>
      </c>
    </row>
    <row r="43" spans="27:27" ht="12.75" customHeight="1">
      <c r="AA43" s="7">
        <f>IF(AA7&gt;0,"cent ", "cents ")</f>
        <v/>
      </c>
    </row>
    <row r="44" spans="27:27" ht="12.75" customHeight="1">
      <c r="AA44" s="7">
        <f>IF(AA7=10,"dix ",IF(AA7=11,"onze ",IF(AA7=12,"douze ",IF(AA7=13,"treize ",IF(AA7=14,"quatorze ",IF(AA7=15,"quinze ",AA56))))))</f>
        <v/>
      </c>
    </row>
    <row r="45" spans="27:27" ht="12.75" customHeight="1">
      <c r="AA45" s="7">
        <f>IF(AA7=17,"",IF(AA7=18,"",IF(AA7=19,"",AA57)))</f>
        <v/>
      </c>
    </row>
    <row r="46" spans="27:27" ht="12.75" customHeight="1">
      <c r="AA46" s="7">
        <f>IF(AA15=6,"six ",IF(AA15=7,"sept ",IF(AA15=8,"huit ",IF(AA15=9,"neuf ",))))</f>
        <v/>
      </c>
    </row>
    <row r="47" spans="27:27" ht="12.75" customHeight="1">
      <c r="AA47" s="7">
        <f>IF(AA9&gt;0,"cent ", "cents ")</f>
        <v/>
      </c>
    </row>
    <row r="48" spans="27:27" ht="12.75" customHeight="1">
      <c r="AA48" s="7">
        <f>IF(AA9=10,"dix ",IF(AA9=11,"onze ",IF(AA9=12,"douze ",IF(AA9=13,"treize ",IF(AA9=14,"quatorze ",IF(AA9=15,"quinze ",AA58))))))</f>
        <v/>
      </c>
    </row>
    <row r="49" spans="27:27" ht="12.75" customHeight="1">
      <c r="AA49" s="7">
        <f>IF(AA9=11,"",IF(AA9=12,"",IF(AA9=13,"",IF(AA9=14,"",IF(AA9=15,"",IF(AA9=16,"",AA59))))))</f>
        <v/>
      </c>
    </row>
    <row r="50" spans="27:27" ht="12.75" customHeight="1">
      <c r="AA50" s="7">
        <f>IF(AA18=6,"six ",IF(AA18=7,"sept ",IF(AA18=8,"huit ",IF(AA18=9,"neuf ",))))</f>
        <v/>
      </c>
    </row>
    <row r="51" spans="27:27" ht="12.75" customHeight="1">
      <c r="AA51" s="7">
        <f>IF(AA10&gt;0,"cent ", "cents ")</f>
        <v/>
      </c>
    </row>
    <row r="52" spans="27:27" ht="12.75" customHeight="1">
      <c r="AA52" s="7">
        <f>IF(AA10=10,"dix ",IF(AA10=11,"onze ",IF(AA10=12,"douze ",IF(AA10=13,"treize ",IF(AA10=14,"quatorze ",IF(AA10=15,"quinze ",AA60))))))</f>
        <v/>
      </c>
    </row>
    <row r="53" spans="27:27" ht="12.75" customHeight="1">
      <c r="AA53" s="7">
        <f>IF(AA10=17,"",IF(AA10=18,"",IF(AA10=19,"",AA61)))</f>
        <v/>
      </c>
    </row>
    <row r="54" spans="27:27" ht="12.75" customHeight="1">
      <c r="AA54" s="7">
        <f>IF(AA11=10,"dix ",IF(AA11=11,"onze ",IF(AA11=12,"douze ",IF(AA11=13,"treize ",IF(AA11=14,"quatorze ",IF(AA11=15,"quinze ",AA62))))))</f>
        <v/>
      </c>
    </row>
    <row r="55" spans="27:27" ht="12.75" customHeight="1">
      <c r="AA55" s="7">
        <f>IF(AA11=17,"",IF(AA11=18,"",IF(AA11=19,"",AA63)))</f>
        <v/>
      </c>
    </row>
    <row r="56" spans="27:27" ht="12.75" customHeight="1">
      <c r="AA56" s="7">
        <f>IF(AA7=16,"seize ",IF(AA7=17,"dix-sept ",IF(AA7=18,"dix-huit ",IF(AA7=19,"dix-neuf ",AA64))))</f>
        <v/>
      </c>
    </row>
    <row r="57" spans="27:27" ht="12.75" customHeight="1">
      <c r="AA57" s="7">
        <f>IF(AA7=21,"et un ",IF(AA7=31,"et un ",IF(AA7=41,"et un ",IF(AA7=51,"et un ",IF(AA7=61,"et un ",AA65)))))</f>
        <v/>
      </c>
    </row>
    <row r="58" spans="27:27" ht="12.75" customHeight="1">
      <c r="AA58" s="7">
        <f>IF(AA9=16,"seize ",IF(AA9=17,"dix-sept ",IF(AA9=18,"dix-huit ",IF(AA9=19,"dix-neuf ",AA66))))</f>
        <v/>
      </c>
    </row>
    <row r="59" spans="27:27" ht="12.75" customHeight="1">
      <c r="AA59" s="7">
        <f>IF(AA9=17,"",IF(AA9=18,"",IF(AA9=19,"",AA67)))</f>
        <v/>
      </c>
    </row>
    <row r="60" spans="27:27" ht="12.75" customHeight="1">
      <c r="AA60" s="7">
        <f>IF(AA10=16,"seize ",IF(AA10=17,"dix-sept ",IF(AA10=18,"dix-huit ",IF(AA10=19,"dix-neuf ",AA68))))</f>
        <v/>
      </c>
    </row>
    <row r="61" spans="27:27" ht="12.75" customHeight="1">
      <c r="AA61" s="7">
        <f>IF(AA10=21,"et un ",IF(AA10=31,"et un ",IF(AA10=41,"et un ",IF(AA10=51,"et un ",IF(AA10=61,"et un ",AA69)))))</f>
        <v/>
      </c>
    </row>
    <row r="62" spans="27:27" ht="12.75" customHeight="1">
      <c r="AA62" s="7">
        <f>IF(AA11=16,"seize ",IF(AA11=17,"dix-sept ",IF(AA11=18,"dix-huit ",IF(AA11=19,"dix-neuf ",AA70))))</f>
        <v/>
      </c>
    </row>
    <row r="63" spans="27:27" ht="12.75" customHeight="1">
      <c r="AA63" s="7">
        <f>IF(AA11=21,"et un ",IF(AA11=31,"et un ",IF(AA11=41,"et un ",IF(AA11=51,"et un ",IF(AA11=61,"et un ",AA71)))))</f>
        <v/>
      </c>
    </row>
    <row r="64" spans="27:27" ht="12.75" customHeight="1">
      <c r="AA64" s="7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>
      <c r="AA65" s="7">
        <f>IF(AA13=9,"",IF(AA13=7,"",IF(AA14=0,"",IF(AA14=1,"un ",IF(AA14=2,"deux ",IF(AA14=3,"trois ",IF(AA14=4,"quatre ",IF(AA14=5,"cinq ",AA73))))))))</f>
        <v/>
      </c>
    </row>
    <row r="66" spans="27:27" ht="12.75" customHeight="1">
      <c r="AA66" s="7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>
      <c r="AA67" s="7">
        <f>IF(AA9=21,"et un ",IF(AA9=31,"et un ",IF(AA9=41,"et un ",IF(AA9=51,"et un ",IF(AA9=61,"et un ",AA75)))))</f>
        <v/>
      </c>
    </row>
    <row r="68" spans="27:27" ht="12.75" customHeight="1">
      <c r="AA68" s="7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>
      <c r="AA69" s="7">
        <f>IF(AA19=9,"",IF(AA19=7,"",IF(AA20=0,"",IF(AA20=1,"un ",IF(AA20=2,"deux ",IF(AA20=3,"trois ",IF(AA20=4,"quatre ",IF(AA20=5,"cinq ",AA77))))))))</f>
        <v/>
      </c>
    </row>
    <row r="70" spans="27:27" ht="12.75" customHeight="1">
      <c r="AA70" s="7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>
      <c r="AA71" s="7">
        <f>IF(AA21=9,"",IF(AA21=7,"",IF(AA22=0,"",IF(AA22=1,"un ",IF(AA22=2,"deux ",IF(AA22=3,"trois ",IF(AA22=4,"quatre ",IF(AA22=5,"cinq ",AA79))))))))</f>
        <v/>
      </c>
    </row>
    <row r="72" spans="27:27" ht="12.75" customHeight="1">
      <c r="AA72" s="7">
        <f>IF(AA7=76,"soixante-seize ",IF(AA7=77,"soixante-dix-sept ",IF(AA7=78,"soixante-dix-huit ",IF(AA7=79,"soixante-dix-neuf ",AA80))))</f>
        <v/>
      </c>
    </row>
    <row r="73" spans="27:27" ht="12.75" customHeight="1">
      <c r="AA73" s="7">
        <f>IF(AA13=9,"",IF(AA14=6,"six ",IF(AA14=7,"sept ",IF(AA14=8,"huit ",IF(AA14=9,"neuf ",)))))</f>
        <v/>
      </c>
    </row>
    <row r="74" spans="27:27" ht="12.75" customHeight="1">
      <c r="AA74" s="7">
        <f>IF(AA9=76,"soixante-seize ",IF(AA9=77,"soixante-dix-sept ",IF(AA9=78,"soixante-dix-huit ",IF(AA9=79,"soixante-dix-neuf ",AA81))))</f>
        <v/>
      </c>
    </row>
    <row r="75" spans="27:27" ht="12.75" customHeight="1">
      <c r="AA75" s="7">
        <f>IF(AA16=9,"",IF(AA16=7,"",IF(AA17=0,"",IF(AA17=1,"un ",IF(AA17=2,"deux ",IF(AA17=3,"trois ",IF(AA17=4,"quatre ",IF(AA17=5,"cinq ",AA82))))))))</f>
        <v/>
      </c>
    </row>
    <row r="76" spans="27:27" ht="12.75" customHeight="1">
      <c r="AA76" s="7">
        <f>IF(AA10=76,"soixante-seize ",IF(AA10=77,"soixante-dix-sept ",IF(AA10=78,"soixante-dix-huit ",IF(AA10=79,"soixante-dix-neuf ",AA83))))</f>
        <v/>
      </c>
    </row>
    <row r="77" spans="27:27" ht="12.75" customHeight="1">
      <c r="AA77" s="7">
        <f>IF(AA19=9,"",IF(AA20=6,"six ",IF(AA20=7,"sept ",IF(AA20=8,"huit ",IF(AA20=9,"neuf ",)))))</f>
        <v/>
      </c>
    </row>
    <row r="78" spans="27:27" ht="12.75" customHeight="1">
      <c r="AA78" s="7">
        <f>IF(AA11=76,"soixante-seize ",IF(AA11=77,"soixante-dix-sept ",IF(AA11=78,"soixante-dix-huit ",IF(AA11=79,"soixante-dix-neuf ",AA84))))</f>
        <v/>
      </c>
    </row>
    <row r="79" spans="27:27" ht="12.75" customHeight="1">
      <c r="AA79" s="7">
        <f>IF(AA21=9,"",IF(AA22=6,"six ",IF(AA22=7,"sept ",IF(AA22=8,"huit ",IF(AA22=9,"neuf ",)))))</f>
        <v/>
      </c>
    </row>
    <row r="80" spans="27:27" ht="12.75" customHeight="1">
      <c r="AA80" s="7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>
      <c r="AA81" s="7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>
      <c r="AA82" s="7">
        <f>IF(AA16=9,"",IF(AA17=6,"six ",IF(AA17=7,"sept ",IF(AA17=8,"huit ",IF(AA17=9,"neuf ",)))))</f>
        <v/>
      </c>
    </row>
    <row r="83" spans="27:27" ht="12.75" customHeight="1">
      <c r="AA83" s="7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>
      <c r="AA84" s="7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>
      <c r="AA85" s="7">
        <f>IF(AA7=96,"quatre-vingt-seize ",IF(AA7=97,"quatre-vingt-dix-sept ",IF(AA7=98,"quatre-vingt-dix-huit ",IF(AA7=99,"quatre-vingt-dix-neuf ",AA89))))</f>
        <v/>
      </c>
    </row>
    <row r="86" spans="27:27" ht="12.75" customHeight="1">
      <c r="AA86" s="7">
        <f>IF(AA9=96,"quatre-vingt-seize ",IF(AA9=97,"quatre-vingt-dix-sept ",IF(AA9=98,"quatre-vingt-dix-huit ",IF(AA9=99,"quatre-vingt-dix-neuf ",AA90))))</f>
        <v/>
      </c>
    </row>
    <row r="87" spans="27:27" ht="12.75" customHeight="1">
      <c r="AA87" s="7">
        <f>IF(AA10=96,"quatre-vingt-seize ",IF(AA10=97,"quatre-vingt-dix-sept ",IF(AA10=98,"quatre-vingt-dix-huit ",IF(AA10=99,"quatre-vingt-dix-neuf ",AA91))))</f>
        <v/>
      </c>
    </row>
    <row r="88" spans="27:27" ht="12.75" customHeight="1">
      <c r="AA88" s="7">
        <f>IF(AA11=96,"quatre-vingt-seize ",IF(AA11=97,"quatre-vingt-dix-sept ",IF(AA11=98,"quatre-vingt-dix-huit ",IF(AA11=99,"quatre-vingt-dix-neuf ",AA92))))</f>
        <v/>
      </c>
    </row>
    <row r="89" spans="27:27" ht="12.75" customHeight="1">
      <c r="AA89" s="7">
        <f>IF(AA13=2,"vingt ",IF(AA13=3,"trente ",IF(AA13=4,"quarante ",IF(AA13=5,"cinquante ",AA93))))</f>
        <v/>
      </c>
    </row>
    <row r="90" spans="27:27" ht="12.75" customHeight="1">
      <c r="AA90" s="7">
        <f>IF(AA16=2,"vingt ",IF(AA16=3,"trente ",IF(AA16=4,"quarante ",IF(AA16=5,"cinquante ",AA94))))</f>
        <v/>
      </c>
    </row>
    <row r="91" spans="27:27" ht="12.75" customHeight="1">
      <c r="AA91" s="7">
        <f>IF(AA19=2,"vingt ",IF(AA19=3,"trente ",IF(AA19=4,"quarante ",IF(AA19=5,"cinquante ",AA95))))</f>
        <v/>
      </c>
    </row>
    <row r="92" spans="27:27" ht="12.75" customHeight="1">
      <c r="AA92" s="7">
        <f>IF(AA21=2,"vingt ",IF(AA21=3,"trente ",IF(AA21=4,"quarante ",IF(AA21=5,"cinquante ",AA96))))</f>
        <v/>
      </c>
    </row>
    <row r="93" spans="27:27" ht="12.75" customHeight="1">
      <c r="AA93" s="7">
        <f>IF(AA13=6,"soixante ",IF(AA7=80,"quatre-vingts ",IF(AA13=8,"quatre-vingt-","")))</f>
        <v/>
      </c>
    </row>
    <row r="94" spans="27:27" ht="12.75" customHeight="1">
      <c r="AA94" s="7">
        <f>IF(AA16=6,"soixante ",IF(AA9=80,"quatre-vingts ",IF(AA16=8,"quatre-vingt-","")))</f>
        <v/>
      </c>
    </row>
    <row r="95" spans="27:27" ht="12.75" customHeight="1">
      <c r="AA95" s="7">
        <f>IF(AA19=6,"soixante ",IF(AA10=80,"quatre-vingts ",IF(AA19=8,"quatre-vingt-","")))</f>
        <v/>
      </c>
    </row>
    <row r="96" spans="27:27" ht="12.75" customHeight="1">
      <c r="AA96" s="7">
        <f>IF(AA21=6,"soixante ",IF(AA11=80,"quatre-vingts ",IF(AA21=8,"quatre-vingt-","")))</f>
        <v/>
      </c>
    </row>
    <row r="97" spans="27:27" ht="12.75" customHeight="1">
      <c r="AA97" s="7">
        <f>0</f>
        <v/>
      </c>
    </row>
    <row r="98" spans="27:27" ht="12.75" customHeight="1">
      <c r="AA98" s="7">
        <f>(AA23&amp;AA24&amp;AA25&amp;AA26&amp;AA27&amp;AA28&amp;AA29&amp;AA30&amp;AA31&amp;AA32&amp;AA33&amp;AA34&amp;AA35&amp;AA36&amp;AA37&amp;AA38&amp;AA39&amp;AA40&amp;AA41)</f>
        <v/>
      </c>
    </row>
  </sheetData>
  <sheetProtection password="E95E" sheet="1" objects="1" selectLockedCells="1"/>
  <mergeCells count="6">
    <mergeCell ref="C3:J3"/>
    <mergeCell ref="C5:J5"/>
    <mergeCell ref="C11:J11"/>
    <mergeCell ref="C24:J24"/>
    <mergeCell ref="C26:J26"/>
    <mergeCell ref="C28:J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12"/>
  <sheetViews>
    <sheetView workbookViewId="0"/>
  </sheetViews>
  <sheetFormatPr defaultRowHeight="15"/>
  <cols>
    <col min="1" max="1" width="24.7109375" customWidth="1"/>
  </cols>
  <sheetData>
    <row r="1" spans="1:3">
      <c r="A1" s="7" t="s">
        <v>187</v>
      </c>
      <c r="B1" s="7" t="s">
        <v>188</v>
      </c>
    </row>
    <row r="2" spans="1:3">
      <c r="A2" s="7" t="s">
        <v>189</v>
      </c>
      <c r="B2" s="7" t="s">
        <v>180</v>
      </c>
    </row>
    <row r="3" spans="1:3">
      <c r="A3" s="7" t="s">
        <v>190</v>
      </c>
      <c r="B3" s="7">
        <v>1</v>
      </c>
    </row>
    <row r="4" spans="1:3">
      <c r="A4" s="7" t="s">
        <v>191</v>
      </c>
      <c r="B4" s="7">
        <v>0</v>
      </c>
    </row>
    <row r="5" spans="1:3">
      <c r="A5" s="7" t="s">
        <v>192</v>
      </c>
      <c r="B5" s="7">
        <v>0</v>
      </c>
    </row>
    <row r="6" spans="1:3">
      <c r="A6" s="7" t="s">
        <v>193</v>
      </c>
      <c r="B6" s="7">
        <v>1</v>
      </c>
    </row>
    <row r="7" spans="1:3">
      <c r="A7" s="7" t="s">
        <v>194</v>
      </c>
      <c r="B7" s="7">
        <v>1</v>
      </c>
    </row>
    <row r="8" spans="1:3">
      <c r="A8" s="7" t="s">
        <v>195</v>
      </c>
      <c r="B8" s="7">
        <v>0</v>
      </c>
    </row>
    <row r="9" spans="1:3">
      <c r="A9" s="7" t="s">
        <v>196</v>
      </c>
      <c r="B9" s="7">
        <v>0</v>
      </c>
    </row>
    <row r="10" spans="1:3">
      <c r="A10" s="7" t="s">
        <v>197</v>
      </c>
      <c r="C10" s="7" t="s">
        <v>198</v>
      </c>
    </row>
    <row r="11" spans="1:3">
      <c r="A11" s="7" t="s">
        <v>199</v>
      </c>
      <c r="B11" s="7">
        <v>0</v>
      </c>
    </row>
    <row r="12" spans="1:3">
      <c r="A12" s="7" t="s">
        <v>200</v>
      </c>
      <c r="B12" s="7" t="s">
        <v>201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defaultRowHeight="12.75" customHeight="1"/>
  <cols>
    <col min="1" max="1" width="6.7109375" customWidth="1"/>
    <col min="2" max="2" width="35" customWidth="1"/>
    <col min="3" max="10" width="11.42578125" customWidth="1"/>
  </cols>
  <sheetData>
    <row r="2" spans="1:10" ht="12.75" customHeight="1">
      <c r="B2" s="79" t="s">
        <v>202</v>
      </c>
      <c r="C2" s="79"/>
      <c r="D2" s="79"/>
      <c r="E2" s="79"/>
      <c r="F2" s="79"/>
      <c r="G2" s="79"/>
      <c r="H2" s="79"/>
      <c r="I2" s="79"/>
      <c r="J2" s="79"/>
    </row>
    <row r="4" spans="1:10" ht="12.75" customHeight="1">
      <c r="A4" s="73" t="s">
        <v>154</v>
      </c>
      <c r="B4" s="70" t="s">
        <v>203</v>
      </c>
      <c r="C4" s="80"/>
      <c r="D4" s="80"/>
      <c r="E4" s="80"/>
      <c r="F4" s="80"/>
      <c r="G4" s="80"/>
      <c r="H4" s="80"/>
      <c r="I4" s="80"/>
      <c r="J4" s="80"/>
    </row>
    <row r="6" spans="1:10" ht="12.75" customHeight="1">
      <c r="A6" s="73" t="s">
        <v>156</v>
      </c>
      <c r="B6" s="70" t="s">
        <v>204</v>
      </c>
      <c r="C6" s="80"/>
      <c r="D6" s="80"/>
      <c r="E6" s="80"/>
      <c r="F6" s="80"/>
      <c r="G6" s="80"/>
      <c r="H6" s="80"/>
      <c r="I6" s="80"/>
      <c r="J6" s="80"/>
    </row>
    <row r="8" spans="1:10" ht="12.75" customHeight="1">
      <c r="A8" s="73" t="s">
        <v>166</v>
      </c>
      <c r="B8" s="70" t="s">
        <v>205</v>
      </c>
      <c r="C8" s="80"/>
      <c r="D8" s="80"/>
      <c r="E8" s="80"/>
      <c r="F8" s="80"/>
      <c r="G8" s="80"/>
      <c r="H8" s="80"/>
      <c r="I8" s="80"/>
      <c r="J8" s="80"/>
    </row>
    <row r="10" spans="1:10" ht="12.75" customHeight="1">
      <c r="A10" s="73" t="s">
        <v>168</v>
      </c>
      <c r="B10" s="70" t="s">
        <v>206</v>
      </c>
      <c r="C10" s="81"/>
      <c r="D10" s="81"/>
      <c r="E10" s="81"/>
      <c r="F10" s="81"/>
      <c r="G10" s="81"/>
      <c r="H10" s="81"/>
      <c r="I10" s="81"/>
      <c r="J10" s="81"/>
    </row>
    <row r="12" spans="1:10" ht="12.75" customHeight="1">
      <c r="A12" s="73" t="s">
        <v>158</v>
      </c>
      <c r="B12" s="70" t="s">
        <v>207</v>
      </c>
      <c r="C12" s="80"/>
      <c r="D12" s="80"/>
      <c r="E12" s="80"/>
      <c r="F12" s="80"/>
      <c r="G12" s="80"/>
      <c r="H12" s="80"/>
      <c r="I12" s="80"/>
      <c r="J12" s="80"/>
    </row>
    <row r="14" spans="1:10" ht="12.75" customHeight="1">
      <c r="A14" s="73" t="s">
        <v>170</v>
      </c>
      <c r="B14" s="70" t="s">
        <v>208</v>
      </c>
      <c r="C14" s="80"/>
      <c r="D14" s="80"/>
      <c r="E14" s="80"/>
      <c r="F14" s="80"/>
      <c r="G14" s="80"/>
      <c r="H14" s="80"/>
      <c r="I14" s="80"/>
      <c r="J14" s="80"/>
    </row>
    <row r="16" spans="1:10" ht="12.75" customHeight="1">
      <c r="A16" s="73" t="s">
        <v>172</v>
      </c>
      <c r="B16" s="70" t="s">
        <v>209</v>
      </c>
      <c r="C16" s="80"/>
      <c r="D16" s="80"/>
      <c r="E16" s="80"/>
      <c r="F16" s="80"/>
      <c r="G16" s="80"/>
      <c r="H16" s="80"/>
      <c r="I16" s="80"/>
      <c r="J16" s="80"/>
    </row>
    <row r="18" spans="1:10" ht="12.75" customHeight="1">
      <c r="A18" s="73" t="s">
        <v>174</v>
      </c>
      <c r="B18" s="70" t="s">
        <v>210</v>
      </c>
      <c r="C18" s="82"/>
      <c r="D18" s="82"/>
      <c r="E18" s="82"/>
      <c r="F18" s="82"/>
      <c r="G18" s="82"/>
      <c r="H18" s="82"/>
      <c r="I18" s="82"/>
      <c r="J18" s="82"/>
    </row>
    <row r="20" spans="1:10" ht="12.75" customHeight="1">
      <c r="A20" s="73" t="s">
        <v>211</v>
      </c>
      <c r="B20" s="70" t="s">
        <v>212</v>
      </c>
      <c r="C20" s="82"/>
      <c r="D20" s="82"/>
      <c r="E20" s="82"/>
      <c r="F20" s="82"/>
      <c r="G20" s="82"/>
      <c r="H20" s="82"/>
      <c r="I20" s="82"/>
      <c r="J20" s="82"/>
    </row>
    <row r="22" spans="1:10" ht="12.75" customHeight="1">
      <c r="A22" s="73" t="s">
        <v>160</v>
      </c>
      <c r="B22" s="70" t="s">
        <v>213</v>
      </c>
      <c r="C22" s="82"/>
      <c r="D22" s="82"/>
      <c r="E22" s="82"/>
      <c r="F22" s="82"/>
      <c r="G22" s="82"/>
      <c r="H22" s="82"/>
      <c r="I22" s="82"/>
      <c r="J22" s="82"/>
    </row>
    <row r="24" spans="1:10" ht="12.75" customHeight="1">
      <c r="A24" s="73" t="s">
        <v>162</v>
      </c>
      <c r="B24" s="70" t="s">
        <v>214</v>
      </c>
      <c r="C24" s="80"/>
      <c r="D24" s="80"/>
      <c r="E24" s="80"/>
      <c r="F24" s="80"/>
      <c r="G24" s="80"/>
      <c r="H24" s="80"/>
      <c r="I24" s="80"/>
      <c r="J24" s="80"/>
    </row>
    <row r="28" spans="1:10" ht="60" customHeight="1">
      <c r="A28" s="73" t="s">
        <v>164</v>
      </c>
      <c r="B28" s="70" t="s">
        <v>215</v>
      </c>
      <c r="C28" s="80"/>
      <c r="D28" s="80"/>
      <c r="E28" s="80"/>
      <c r="F28" s="80"/>
      <c r="G28" s="80"/>
      <c r="H28" s="80"/>
      <c r="I28" s="80"/>
      <c r="J28" s="80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9BFF"/>
    <outlinePr summaryBelow="0" summaryRight="0"/>
    <pageSetUpPr fitToPage="1"/>
  </sheetPr>
  <dimension ref="A2:F54"/>
  <sheetViews>
    <sheetView showGridLines="0" workbookViewId="0">
      <selection activeCell="B6" sqref="B6"/>
    </sheetView>
  </sheetViews>
  <sheetFormatPr defaultRowHeight="12.75" customHeight="1"/>
  <cols>
    <col min="1" max="1" width="6.7109375" customWidth="1"/>
    <col min="2" max="2" width="68.140625" customWidth="1"/>
    <col min="3" max="6" width="15.5703125" customWidth="1"/>
  </cols>
  <sheetData>
    <row r="2" spans="2:6" ht="16.2" customHeight="1">
      <c r="B2" s="83" t="s">
        <v>216</v>
      </c>
      <c r="C2" s="83"/>
      <c r="D2" s="83"/>
      <c r="E2" s="83"/>
      <c r="F2" s="83"/>
    </row>
    <row r="4" spans="2:6" ht="12.75" customHeight="1">
      <c r="B4" s="84" t="s">
        <v>217</v>
      </c>
      <c r="C4" s="84" t="s">
        <v>218</v>
      </c>
      <c r="D4" s="84" t="s">
        <v>219</v>
      </c>
      <c r="E4" s="84" t="s">
        <v>220</v>
      </c>
      <c r="F4" s="84" t="s">
        <v>221</v>
      </c>
    </row>
    <row r="6" spans="2:6" ht="12.75" customHeight="1">
      <c r="B6" s="85"/>
      <c r="C6" s="86"/>
      <c r="D6" s="87"/>
      <c r="E6" s="88"/>
      <c r="F6" s="89">
        <f>IF(AND(E6= "",D6= ""), "", ROUND(ROUND(E6, 2) * ROUND(D6, 3), 2))</f>
        <v/>
      </c>
    </row>
    <row r="8" spans="2:6" ht="12.75" customHeight="1">
      <c r="B8" s="85"/>
      <c r="C8" s="86"/>
      <c r="D8" s="87"/>
      <c r="E8" s="88"/>
      <c r="F8" s="89">
        <f>IF(AND(E8= "",D8= ""), "", ROUND(ROUND(E8, 2) * ROUND(D8, 3), 2))</f>
        <v/>
      </c>
    </row>
    <row r="10" spans="2:6" ht="12.75" customHeight="1">
      <c r="B10" s="85"/>
      <c r="C10" s="86"/>
      <c r="D10" s="87"/>
      <c r="E10" s="88"/>
      <c r="F10" s="89">
        <f>IF(AND(E10= "",D10= ""), "", ROUND(ROUND(E10, 2) * ROUND(D10, 3), 2))</f>
        <v/>
      </c>
    </row>
    <row r="12" spans="2:6" ht="12.75" customHeight="1">
      <c r="B12" s="85"/>
      <c r="C12" s="86"/>
      <c r="D12" s="87"/>
      <c r="E12" s="88"/>
      <c r="F12" s="89">
        <f>IF(AND(E12= "",D12= ""), "", ROUND(ROUND(E12, 2) * ROUND(D12, 3), 2))</f>
        <v/>
      </c>
    </row>
    <row r="14" spans="2:6" ht="12.75" customHeight="1">
      <c r="B14" s="85"/>
      <c r="C14" s="86"/>
      <c r="D14" s="87"/>
      <c r="E14" s="88"/>
      <c r="F14" s="89">
        <f>IF(AND(E14= "",D14= ""), "", ROUND(ROUND(E14, 2) * ROUND(D14, 3), 2))</f>
        <v/>
      </c>
    </row>
    <row r="16" spans="2:6" ht="12.75" customHeight="1">
      <c r="B16" s="85"/>
      <c r="C16" s="86"/>
      <c r="D16" s="87"/>
      <c r="E16" s="88"/>
      <c r="F16" s="89">
        <f>IF(AND(E16= "",D16= ""), "", ROUND(ROUND(E16, 2) * ROUND(D16, 3), 2))</f>
        <v/>
      </c>
    </row>
    <row r="18" spans="2:6" ht="12.75" customHeight="1">
      <c r="B18" s="85"/>
      <c r="C18" s="86"/>
      <c r="D18" s="87"/>
      <c r="E18" s="88"/>
      <c r="F18" s="89">
        <f>IF(AND(E18= "",D18= ""), "", ROUND(ROUND(E18, 2) * ROUND(D18, 3), 2))</f>
        <v/>
      </c>
    </row>
    <row r="20" spans="2:6" ht="12.75" customHeight="1">
      <c r="B20" s="85"/>
      <c r="C20" s="86"/>
      <c r="D20" s="87"/>
      <c r="E20" s="88"/>
      <c r="F20" s="89">
        <f>IF(AND(E20= "",D20= ""), "", ROUND(ROUND(E20, 2) * ROUND(D20, 3), 2))</f>
        <v/>
      </c>
    </row>
    <row r="22" spans="2:6" ht="12.75" customHeight="1">
      <c r="B22" s="85"/>
      <c r="C22" s="86"/>
      <c r="D22" s="87"/>
      <c r="E22" s="88"/>
      <c r="F22" s="89">
        <f>IF(AND(E22= "",D22= ""), "", ROUND(ROUND(E22, 2) * ROUND(D22, 3), 2))</f>
        <v/>
      </c>
    </row>
    <row r="24" spans="2:6" ht="12.75" customHeight="1">
      <c r="B24" s="85"/>
      <c r="C24" s="86"/>
      <c r="D24" s="87"/>
      <c r="E24" s="88"/>
      <c r="F24" s="89">
        <f>IF(AND(E24= "",D24= ""), "", ROUND(ROUND(E24, 2) * ROUND(D24, 3), 2))</f>
        <v/>
      </c>
    </row>
    <row r="26" spans="2:6" ht="12.75" customHeight="1">
      <c r="B26" s="85"/>
      <c r="C26" s="86"/>
      <c r="D26" s="87"/>
      <c r="E26" s="88"/>
      <c r="F26" s="89">
        <f>IF(AND(E26= "",D26= ""), "", ROUND(ROUND(E26, 2) * ROUND(D26, 3), 2))</f>
        <v/>
      </c>
    </row>
    <row r="28" spans="2:6" ht="12.75" customHeight="1">
      <c r="B28" s="85"/>
      <c r="C28" s="86"/>
      <c r="D28" s="87"/>
      <c r="E28" s="88"/>
      <c r="F28" s="89">
        <f>IF(AND(E28= "",D28= ""), "", ROUND(ROUND(E28, 2) * ROUND(D28, 3), 2))</f>
        <v/>
      </c>
    </row>
    <row r="30" spans="2:6" ht="12.75" customHeight="1">
      <c r="B30" s="85"/>
      <c r="C30" s="86"/>
      <c r="D30" s="87"/>
      <c r="E30" s="88"/>
      <c r="F30" s="89">
        <f>IF(AND(E30= "",D30= ""), "", ROUND(ROUND(E30, 2) * ROUND(D30, 3), 2))</f>
        <v/>
      </c>
    </row>
    <row r="32" spans="2:6" ht="12.75" customHeight="1">
      <c r="B32" s="85"/>
      <c r="C32" s="86"/>
      <c r="D32" s="87"/>
      <c r="E32" s="88"/>
      <c r="F32" s="89">
        <f>IF(AND(E32= "",D32= ""), "", ROUND(ROUND(E32, 2) * ROUND(D32, 3), 2))</f>
        <v/>
      </c>
    </row>
    <row r="34" spans="2:6" ht="12.75" customHeight="1">
      <c r="B34" s="85"/>
      <c r="C34" s="86"/>
      <c r="D34" s="87"/>
      <c r="E34" s="88"/>
      <c r="F34" s="89">
        <f>IF(AND(E34= "",D34= ""), "", ROUND(ROUND(E34, 2) * ROUND(D34, 3), 2))</f>
        <v/>
      </c>
    </row>
    <row r="36" spans="2:6" ht="12.75" customHeight="1">
      <c r="B36" s="85"/>
      <c r="C36" s="86"/>
      <c r="D36" s="87"/>
      <c r="E36" s="88"/>
      <c r="F36" s="89">
        <f>IF(AND(E36= "",D36= ""), "", ROUND(ROUND(E36, 2) * ROUND(D36, 3), 2))</f>
        <v/>
      </c>
    </row>
    <row r="38" spans="2:6" ht="12.75" customHeight="1">
      <c r="B38" s="85"/>
      <c r="C38" s="86"/>
      <c r="D38" s="87"/>
      <c r="E38" s="88"/>
      <c r="F38" s="89">
        <f>IF(AND(E38= "",D38= ""), "", ROUND(ROUND(E38, 2) * ROUND(D38, 3), 2))</f>
        <v/>
      </c>
    </row>
    <row r="40" spans="2:6" ht="12.75" customHeight="1">
      <c r="B40" s="85"/>
      <c r="C40" s="86"/>
      <c r="D40" s="87"/>
      <c r="E40" s="88"/>
      <c r="F40" s="89">
        <f>IF(AND(E40= "",D40= ""), "", ROUND(ROUND(E40, 2) * ROUND(D40, 3), 2))</f>
        <v/>
      </c>
    </row>
    <row r="42" spans="2:6" ht="12.75" customHeight="1">
      <c r="B42" s="85"/>
      <c r="C42" s="86"/>
      <c r="D42" s="87"/>
      <c r="E42" s="88"/>
      <c r="F42" s="89">
        <f>IF(AND(E42= "",D42= ""), "", ROUND(ROUND(E42, 2) * ROUND(D42, 3), 2))</f>
        <v/>
      </c>
    </row>
    <row r="44" spans="2:6" ht="12.75" customHeight="1">
      <c r="B44" s="85"/>
      <c r="C44" s="86"/>
      <c r="D44" s="87"/>
      <c r="E44" s="88"/>
      <c r="F44" s="89">
        <f>IF(AND(E44= "",D44= ""), "", ROUND(ROUND(E44, 2) * ROUND(D44, 3), 2))</f>
        <v/>
      </c>
    </row>
    <row r="46" spans="2:6" ht="12.75" customHeight="1">
      <c r="B46" s="85"/>
      <c r="C46" s="86"/>
      <c r="D46" s="87"/>
      <c r="E46" s="88"/>
      <c r="F46" s="89">
        <f>IF(AND(E46= "",D46= ""), "", ROUND(ROUND(E46, 2) * ROUND(D46, 3), 2))</f>
        <v/>
      </c>
    </row>
    <row r="48" spans="2:6" ht="12.75" customHeight="1">
      <c r="B48" s="85"/>
      <c r="C48" s="86"/>
      <c r="D48" s="87"/>
      <c r="E48" s="88"/>
      <c r="F48" s="89">
        <f>IF(AND(E48= "",D48= ""), "", ROUND(ROUND(E48, 2) * ROUND(D48, 3), 2))</f>
        <v/>
      </c>
    </row>
    <row r="50" spans="2:6" ht="12.75" customHeight="1">
      <c r="B50" s="85"/>
      <c r="C50" s="86"/>
      <c r="D50" s="87"/>
      <c r="E50" s="88"/>
      <c r="F50" s="89">
        <f>IF(AND(E50= "",D50= ""), "", ROUND(ROUND(E50, 2) * ROUND(D50, 3), 2))</f>
        <v/>
      </c>
    </row>
    <row r="52" spans="2:6" ht="12.75" customHeight="1">
      <c r="B52" s="85"/>
      <c r="C52" s="86"/>
      <c r="D52" s="87"/>
      <c r="E52" s="88"/>
      <c r="F52" s="89">
        <f>IF(AND(E52= "",D52= ""), "", ROUND(ROUND(E52, 2) * ROUND(D52, 3), 2))</f>
        <v/>
      </c>
    </row>
    <row r="54" spans="2:6" ht="12.75" customHeight="1">
      <c r="B54" s="85"/>
      <c r="C54" s="86"/>
      <c r="D54" s="87"/>
      <c r="E54" s="88"/>
      <c r="F54" s="89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DPGF!Print_Titles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2026-01-06T16:16:27Z</dcterms:created>
  <dcterms:modified xsi:type="dcterms:W3CDTF">2026-01-06T16:16:27Z</dcterms:modified>
</cp:coreProperties>
</file>